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empUserProfiles\NetworkService\AppData\OICE_16_974FA576_32C1D314_DB8\"/>
    </mc:Choice>
  </mc:AlternateContent>
  <xr:revisionPtr revIDLastSave="22" documentId="8_{70257B73-6590-46A7-A8D4-47448DE42FC7}" xr6:coauthVersionLast="42" xr6:coauthVersionMax="42" xr10:uidLastSave="{D771089C-2675-4902-B25F-28F1BC883F31}"/>
  <bookViews>
    <workbookView xWindow="-120" yWindow="-120" windowWidth="15600" windowHeight="11760" tabRatio="725" xr2:uid="{00000000-000D-0000-FFFF-FFFF00000000}"/>
  </bookViews>
  <sheets>
    <sheet name="PLAN GESTION POR PROCESO" sheetId="1" r:id="rId1"/>
    <sheet name="Hoja2" sheetId="2" state="hidden" r:id="rId2"/>
  </sheets>
  <definedNames>
    <definedName name="_xlnm._FilterDatabase" localSheetId="0">'PLAN GESTION POR PROCESO'!$A$10:$BD$59</definedName>
    <definedName name="_FilterDatabase_0" localSheetId="0">'PLAN GESTION POR PROCESO'!$A$10:$BD$59</definedName>
    <definedName name="_FilterDatabase_0_0" localSheetId="0">'PLAN GESTION POR PROCESO'!$A$10:$BD$59</definedName>
    <definedName name="_xlnm.Print_Area" localSheetId="0">'PLAN GESTION POR PROCESO'!$D$52:$K$58</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k" localSheetId="0">'PLAN GESTION POR PROCESO'!$D$52:$K$58</definedName>
    <definedName name="INDICADOR">Hoja2!$F$2:$F$4</definedName>
    <definedName name="LIDERPROCESO">Hoja2!$C$118:$C$137</definedName>
    <definedName name="lk" localSheetId="0">'PLAN GESTION POR PROCESO'!$A$10:$BD$59</definedName>
    <definedName name="MEDICION">Hoja2!$E$2:$E$3</definedName>
    <definedName name="MEDICIONFINAL">Hoja2!$E$7:$E$10</definedName>
    <definedName name="META">Hoja2!$C$12:$C$45</definedName>
    <definedName name="META02">#NAME?</definedName>
    <definedName name="META2">Hoja2!$C$2:$C$5</definedName>
    <definedName name="OBJETIVOS">Hoja2!$A$12:$A$21</definedName>
    <definedName name="PMRFINAL">Hoja2!$H$12:$H$15</definedName>
    <definedName name="Print_Area_0" localSheetId="0">'PLAN GESTION POR PROCESO'!$D$52:$K$58</definedName>
    <definedName name="Print_Area_0_0" localSheetId="0">'PLAN GESTION POR PROCESO'!$D$52:$K$58</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A59" i="1" l="1"/>
  <c r="AV59" i="1"/>
  <c r="BC17" i="1"/>
  <c r="BB17" i="1"/>
  <c r="AV17" i="1"/>
  <c r="BC43" i="1"/>
  <c r="BB43" i="1"/>
  <c r="BA43" i="1"/>
  <c r="BC42" i="1"/>
  <c r="BA42" i="1"/>
  <c r="BC57" i="1"/>
  <c r="BC56" i="1"/>
  <c r="BC55" i="1"/>
  <c r="BC53" i="1"/>
  <c r="BC54" i="1"/>
  <c r="BC52" i="1"/>
  <c r="BC41" i="1"/>
  <c r="BC40" i="1"/>
  <c r="BC39" i="1"/>
  <c r="BC38" i="1"/>
  <c r="BC37" i="1"/>
  <c r="BC31" i="1"/>
  <c r="BC33" i="1"/>
  <c r="BC30" i="1"/>
  <c r="BC25" i="1"/>
  <c r="BC23" i="1"/>
  <c r="BC22" i="1"/>
  <c r="BC21" i="1"/>
  <c r="BB58" i="1"/>
  <c r="BC58" i="1"/>
  <c r="BA50" i="1"/>
  <c r="BB50" i="1"/>
  <c r="BC50" i="1"/>
  <c r="AV48" i="1"/>
  <c r="BA46" i="1"/>
  <c r="BA44" i="1"/>
  <c r="BB44" i="1"/>
  <c r="BC44" i="1"/>
  <c r="BA31" i="1"/>
  <c r="BA30" i="1"/>
  <c r="BA29" i="1"/>
  <c r="BA28" i="1"/>
  <c r="BA27" i="1"/>
  <c r="BA26" i="1"/>
  <c r="BB26" i="1"/>
  <c r="BC26" i="1"/>
  <c r="BA25" i="1"/>
  <c r="BB25" i="1"/>
  <c r="BA19" i="1"/>
  <c r="AX58" i="1"/>
  <c r="AY33" i="1"/>
  <c r="AS33" i="1"/>
  <c r="AM33" i="1"/>
  <c r="AG33" i="1"/>
  <c r="AP48" i="1"/>
  <c r="P26" i="1"/>
  <c r="P25" i="1"/>
  <c r="AH41" i="1"/>
  <c r="AN26" i="1"/>
  <c r="AP26" i="1"/>
  <c r="BG57" i="1"/>
  <c r="AB54" i="1"/>
  <c r="AA33" i="1"/>
  <c r="P27" i="1"/>
  <c r="AZ27" i="1"/>
  <c r="BB27" i="1"/>
  <c r="BC27" i="1"/>
  <c r="P28" i="1"/>
  <c r="AZ28" i="1"/>
  <c r="BB28" i="1"/>
  <c r="BC28" i="1"/>
  <c r="P29" i="1"/>
  <c r="AZ29" i="1"/>
  <c r="P30" i="1"/>
  <c r="P31" i="1"/>
  <c r="AZ31" i="1"/>
  <c r="AZ58" i="1"/>
  <c r="AY58" i="1"/>
  <c r="AT58" i="1"/>
  <c r="AV58" i="1"/>
  <c r="AS58" i="1"/>
  <c r="AN58" i="1"/>
  <c r="AP58" i="1"/>
  <c r="AM58" i="1"/>
  <c r="AH58" i="1"/>
  <c r="AG58" i="1"/>
  <c r="AB58" i="1"/>
  <c r="AD58" i="1"/>
  <c r="AA58" i="1"/>
  <c r="AZ57" i="1"/>
  <c r="AY57" i="1"/>
  <c r="AT57" i="1"/>
  <c r="AS57" i="1"/>
  <c r="AN57" i="1"/>
  <c r="AM57" i="1"/>
  <c r="AH57" i="1"/>
  <c r="AG57" i="1"/>
  <c r="AB57" i="1"/>
  <c r="AD57" i="1"/>
  <c r="AA57" i="1"/>
  <c r="AZ56" i="1"/>
  <c r="BB56" i="1"/>
  <c r="AY56" i="1"/>
  <c r="AT56" i="1"/>
  <c r="AS56" i="1"/>
  <c r="AN56" i="1"/>
  <c r="AM56" i="1"/>
  <c r="AH56" i="1"/>
  <c r="AJ56" i="1"/>
  <c r="AG56" i="1"/>
  <c r="AB56" i="1"/>
  <c r="AA56" i="1"/>
  <c r="AZ55" i="1"/>
  <c r="BB55" i="1"/>
  <c r="AY55" i="1"/>
  <c r="AT55" i="1"/>
  <c r="AS55" i="1"/>
  <c r="AN55" i="1"/>
  <c r="AM55" i="1"/>
  <c r="AH55" i="1"/>
  <c r="AG55" i="1"/>
  <c r="AB55" i="1"/>
  <c r="AA55" i="1"/>
  <c r="AZ54" i="1"/>
  <c r="AY54" i="1"/>
  <c r="AV54" i="1"/>
  <c r="AS54" i="1"/>
  <c r="AN54" i="1"/>
  <c r="AM54" i="1"/>
  <c r="AH54" i="1"/>
  <c r="AG54" i="1"/>
  <c r="AA54" i="1"/>
  <c r="AZ53" i="1"/>
  <c r="AY53" i="1"/>
  <c r="AT53" i="1"/>
  <c r="AS53" i="1"/>
  <c r="AN53" i="1"/>
  <c r="AM53" i="1"/>
  <c r="AH53" i="1"/>
  <c r="AG53" i="1"/>
  <c r="AB53" i="1"/>
  <c r="AA53" i="1"/>
  <c r="AZ52" i="1"/>
  <c r="AY52" i="1"/>
  <c r="AT52" i="1"/>
  <c r="AS52" i="1"/>
  <c r="AN52" i="1"/>
  <c r="AM52" i="1"/>
  <c r="AH52" i="1"/>
  <c r="AG52" i="1"/>
  <c r="AB52" i="1"/>
  <c r="AA52" i="1"/>
  <c r="AZ50" i="1"/>
  <c r="AY50" i="1"/>
  <c r="AT50" i="1"/>
  <c r="AV50" i="1"/>
  <c r="AS50" i="1"/>
  <c r="AN50" i="1"/>
  <c r="AM50" i="1"/>
  <c r="AH50" i="1"/>
  <c r="AG50" i="1"/>
  <c r="AB50" i="1"/>
  <c r="AA50" i="1"/>
  <c r="E49" i="1"/>
  <c r="AY48" i="1"/>
  <c r="AT48" i="1"/>
  <c r="AS48" i="1"/>
  <c r="AM48" i="1"/>
  <c r="AH48" i="1"/>
  <c r="AG48" i="1"/>
  <c r="AB48" i="1"/>
  <c r="AA48" i="1"/>
  <c r="BB48" i="1"/>
  <c r="BC48" i="1"/>
  <c r="AZ46" i="1"/>
  <c r="BB46" i="1"/>
  <c r="BC46" i="1"/>
  <c r="AY46" i="1"/>
  <c r="AT46" i="1"/>
  <c r="AV46" i="1"/>
  <c r="AS46" i="1"/>
  <c r="AN46" i="1"/>
  <c r="AM46" i="1"/>
  <c r="AH46" i="1"/>
  <c r="AG46" i="1"/>
  <c r="AB46" i="1"/>
  <c r="AD46" i="1"/>
  <c r="AA46" i="1"/>
  <c r="E45" i="1"/>
  <c r="E59" i="1"/>
  <c r="AZ44" i="1"/>
  <c r="AY44" i="1"/>
  <c r="AT44" i="1"/>
  <c r="AV44" i="1"/>
  <c r="AS44" i="1"/>
  <c r="AN44" i="1"/>
  <c r="AM44" i="1"/>
  <c r="AH44" i="1"/>
  <c r="AG44" i="1"/>
  <c r="AB44" i="1"/>
  <c r="AD44" i="1"/>
  <c r="AA44" i="1"/>
  <c r="AZ43" i="1"/>
  <c r="AY43" i="1"/>
  <c r="AT43" i="1"/>
  <c r="AV43" i="1"/>
  <c r="AS43" i="1"/>
  <c r="AN43" i="1"/>
  <c r="AM43" i="1"/>
  <c r="AH43" i="1"/>
  <c r="AG43" i="1"/>
  <c r="AB43" i="1"/>
  <c r="AD43" i="1"/>
  <c r="AA43" i="1"/>
  <c r="AZ42" i="1"/>
  <c r="AY42" i="1"/>
  <c r="AT42" i="1"/>
  <c r="AS42" i="1"/>
  <c r="AN42" i="1"/>
  <c r="AM42" i="1"/>
  <c r="AG42" i="1"/>
  <c r="AB42" i="1"/>
  <c r="AA42" i="1"/>
  <c r="AZ41" i="1"/>
  <c r="AY41" i="1"/>
  <c r="AT41" i="1"/>
  <c r="AS41" i="1"/>
  <c r="AN41" i="1"/>
  <c r="AM41" i="1"/>
  <c r="AG41" i="1"/>
  <c r="AB41" i="1"/>
  <c r="AA41" i="1"/>
  <c r="AZ40" i="1"/>
  <c r="AY40" i="1"/>
  <c r="AT40" i="1"/>
  <c r="AS40" i="1"/>
  <c r="AN40" i="1"/>
  <c r="AM40" i="1"/>
  <c r="AH40" i="1"/>
  <c r="AG40" i="1"/>
  <c r="AB40" i="1"/>
  <c r="AD40" i="1"/>
  <c r="AA40" i="1"/>
  <c r="AZ39" i="1"/>
  <c r="AY39" i="1"/>
  <c r="AT39" i="1"/>
  <c r="AV39" i="1"/>
  <c r="AS39" i="1"/>
  <c r="AN39" i="1"/>
  <c r="AM39" i="1"/>
  <c r="AH39" i="1"/>
  <c r="AJ39" i="1"/>
  <c r="AG39" i="1"/>
  <c r="AB39" i="1"/>
  <c r="AD39" i="1"/>
  <c r="AA39" i="1"/>
  <c r="AY38" i="1"/>
  <c r="AT38" i="1"/>
  <c r="AS38" i="1"/>
  <c r="AN38" i="1"/>
  <c r="AM38" i="1"/>
  <c r="AH38" i="1"/>
  <c r="AG38" i="1"/>
  <c r="AB38" i="1"/>
  <c r="AA38" i="1"/>
  <c r="P38" i="1"/>
  <c r="AZ38" i="1"/>
  <c r="AZ37" i="1"/>
  <c r="AY37" i="1"/>
  <c r="AT37" i="1"/>
  <c r="AS37" i="1"/>
  <c r="AN37" i="1"/>
  <c r="AM37" i="1"/>
  <c r="AH37" i="1"/>
  <c r="AG37" i="1"/>
  <c r="AB37" i="1"/>
  <c r="AA37" i="1"/>
  <c r="AZ36" i="1"/>
  <c r="BB36" i="1"/>
  <c r="BC36" i="1"/>
  <c r="AY36" i="1"/>
  <c r="AT36" i="1"/>
  <c r="AV36" i="1"/>
  <c r="AS36" i="1"/>
  <c r="AN36" i="1"/>
  <c r="AM36" i="1"/>
  <c r="AH36" i="1"/>
  <c r="AG36" i="1"/>
  <c r="AB36" i="1"/>
  <c r="AA36" i="1"/>
  <c r="AZ35" i="1"/>
  <c r="BB35" i="1"/>
  <c r="BC35" i="1"/>
  <c r="AY35" i="1"/>
  <c r="AT35" i="1"/>
  <c r="AV35" i="1"/>
  <c r="AS35" i="1"/>
  <c r="AN35" i="1"/>
  <c r="AP35" i="1"/>
  <c r="AM35" i="1"/>
  <c r="AH35" i="1"/>
  <c r="AG35" i="1"/>
  <c r="AB35" i="1"/>
  <c r="AA35" i="1"/>
  <c r="E34" i="1"/>
  <c r="AY32" i="1"/>
  <c r="AT32" i="1"/>
  <c r="AV32" i="1"/>
  <c r="AS32" i="1"/>
  <c r="AN32" i="1"/>
  <c r="AM32" i="1"/>
  <c r="AH32" i="1"/>
  <c r="AG32" i="1"/>
  <c r="AA32" i="1"/>
  <c r="AY31" i="1"/>
  <c r="AT31" i="1"/>
  <c r="AS31" i="1"/>
  <c r="AN31" i="1"/>
  <c r="AP31" i="1"/>
  <c r="AM31" i="1"/>
  <c r="AH31" i="1"/>
  <c r="AJ31" i="1"/>
  <c r="AG31" i="1"/>
  <c r="AB31" i="1"/>
  <c r="AD31" i="1"/>
  <c r="AA31" i="1"/>
  <c r="AY30" i="1"/>
  <c r="AT30" i="1"/>
  <c r="AS30" i="1"/>
  <c r="AN30" i="1"/>
  <c r="AM30" i="1"/>
  <c r="AH30" i="1"/>
  <c r="AG30" i="1"/>
  <c r="AB30" i="1"/>
  <c r="AA30" i="1"/>
  <c r="AY29" i="1"/>
  <c r="AT29" i="1"/>
  <c r="AS29" i="1"/>
  <c r="AN29" i="1"/>
  <c r="AP29" i="1"/>
  <c r="AM29" i="1"/>
  <c r="AH29" i="1"/>
  <c r="AJ29" i="1"/>
  <c r="AG29" i="1"/>
  <c r="AB29" i="1"/>
  <c r="AD29" i="1"/>
  <c r="AA29" i="1"/>
  <c r="AY28" i="1"/>
  <c r="AT28" i="1"/>
  <c r="AV28" i="1"/>
  <c r="AS28" i="1"/>
  <c r="AN28" i="1"/>
  <c r="AM28" i="1"/>
  <c r="AH28" i="1"/>
  <c r="AG28" i="1"/>
  <c r="AB28" i="1"/>
  <c r="AD28" i="1"/>
  <c r="AA28" i="1"/>
  <c r="AY27" i="1"/>
  <c r="AT27" i="1"/>
  <c r="AS27" i="1"/>
  <c r="AN27" i="1"/>
  <c r="AP27" i="1"/>
  <c r="AM27" i="1"/>
  <c r="AH27" i="1"/>
  <c r="AJ27" i="1"/>
  <c r="AG27" i="1"/>
  <c r="AB27" i="1"/>
  <c r="AA27" i="1"/>
  <c r="AY26" i="1"/>
  <c r="AT26" i="1"/>
  <c r="AV26" i="1"/>
  <c r="AS26" i="1"/>
  <c r="AM26" i="1"/>
  <c r="AH26" i="1"/>
  <c r="AG26" i="1"/>
  <c r="AB26" i="1"/>
  <c r="AA26" i="1"/>
  <c r="AY25" i="1"/>
  <c r="AT25" i="1"/>
  <c r="AV25" i="1"/>
  <c r="AS25" i="1"/>
  <c r="AN25" i="1"/>
  <c r="AP25" i="1"/>
  <c r="AM25" i="1"/>
  <c r="AH25" i="1"/>
  <c r="AG25" i="1"/>
  <c r="AB25" i="1"/>
  <c r="AA25" i="1"/>
  <c r="E24" i="1"/>
  <c r="AZ23" i="1"/>
  <c r="AY23" i="1"/>
  <c r="AT23" i="1"/>
  <c r="AS23" i="1"/>
  <c r="AN23" i="1"/>
  <c r="AP23" i="1"/>
  <c r="AM23" i="1"/>
  <c r="AH23" i="1"/>
  <c r="AJ23" i="1"/>
  <c r="AG23" i="1"/>
  <c r="AB23" i="1"/>
  <c r="AA23" i="1"/>
  <c r="AZ22" i="1"/>
  <c r="AY22" i="1"/>
  <c r="AT22" i="1"/>
  <c r="AS22" i="1"/>
  <c r="AN22" i="1"/>
  <c r="AP22" i="1"/>
  <c r="AM22" i="1"/>
  <c r="AH22" i="1"/>
  <c r="AG22" i="1"/>
  <c r="AB22" i="1"/>
  <c r="AD22" i="1"/>
  <c r="AA22" i="1"/>
  <c r="AZ21" i="1"/>
  <c r="AY21" i="1"/>
  <c r="AT21" i="1"/>
  <c r="AS21" i="1"/>
  <c r="AN21" i="1"/>
  <c r="AM21" i="1"/>
  <c r="AH21" i="1"/>
  <c r="AJ21" i="1"/>
  <c r="AG21" i="1"/>
  <c r="AA21" i="1"/>
  <c r="AZ19" i="1"/>
  <c r="BB19" i="1"/>
  <c r="BC19" i="1"/>
  <c r="AY19" i="1"/>
  <c r="AT19" i="1"/>
  <c r="AV19" i="1"/>
  <c r="AS19" i="1"/>
  <c r="AN19" i="1"/>
  <c r="AP19" i="1"/>
  <c r="AM19" i="1"/>
  <c r="AH19" i="1"/>
  <c r="AG19" i="1"/>
  <c r="AB19" i="1"/>
  <c r="AD19" i="1"/>
  <c r="AA19" i="1"/>
  <c r="E18" i="1"/>
  <c r="AY17" i="1"/>
  <c r="AT17" i="1"/>
  <c r="AS17" i="1"/>
  <c r="AN17" i="1"/>
  <c r="AM17" i="1"/>
  <c r="AH17" i="1"/>
  <c r="AG17" i="1"/>
  <c r="AB17" i="1"/>
  <c r="AA17" i="1"/>
  <c r="AY16" i="1"/>
  <c r="AT16" i="1"/>
  <c r="AS16" i="1"/>
  <c r="AN16" i="1"/>
  <c r="AP16" i="1"/>
  <c r="AM16" i="1"/>
  <c r="AH16" i="1"/>
  <c r="AG16" i="1"/>
  <c r="AB16" i="1"/>
  <c r="AA16" i="1"/>
  <c r="AY15" i="1"/>
  <c r="AT15" i="1"/>
  <c r="AV15" i="1"/>
  <c r="AS15" i="1"/>
  <c r="AN15" i="1"/>
  <c r="AP15" i="1"/>
  <c r="AP59" i="1"/>
  <c r="AM15" i="1"/>
  <c r="AH15" i="1"/>
  <c r="AG15" i="1"/>
  <c r="AB15" i="1"/>
  <c r="AA15" i="1"/>
  <c r="P15" i="1"/>
  <c r="AZ15" i="1"/>
  <c r="BB15" i="1"/>
  <c r="BC15" i="1"/>
  <c r="AZ17" i="1"/>
  <c r="AZ16" i="1"/>
  <c r="BB16" i="1"/>
  <c r="BC16" i="1"/>
  <c r="AZ32" i="1"/>
  <c r="BB32" i="1"/>
  <c r="BC32" i="1"/>
  <c r="AZ30" i="1"/>
  <c r="AJ59" i="1"/>
  <c r="BB29" i="1"/>
  <c r="BC29" i="1"/>
  <c r="AD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1" authorId="0" shapeId="0" xr:uid="{00000000-0006-0000-0100-000001000000}">
      <text>
        <r>
          <rPr>
            <b/>
            <sz val="8"/>
            <color indexed="55"/>
            <rFont val="Tahoma"/>
            <family val="2"/>
            <charset val="1"/>
          </rPr>
          <t xml:space="preserve">Sandy.Calderon:
</t>
        </r>
        <r>
          <rPr>
            <sz val="8"/>
            <color indexed="55"/>
            <rFont val="Tahoma"/>
            <family val="2"/>
            <charset val="1"/>
          </rPr>
          <t>ambos A.L y SDG</t>
        </r>
      </text>
    </comment>
  </commentList>
</comments>
</file>

<file path=xl/sharedStrings.xml><?xml version="1.0" encoding="utf-8"?>
<sst xmlns="http://schemas.openxmlformats.org/spreadsheetml/2006/main" count="1003" uniqueCount="579">
  <si>
    <t>SECRETARIA DISTRITAL DE GOBIERNO</t>
  </si>
  <si>
    <t>VIGENCIA DE LA PLANEACIÓN</t>
  </si>
  <si>
    <t>CONTROL DE CAMBIOS</t>
  </si>
  <si>
    <t>DEPENDENCIA</t>
  </si>
  <si>
    <t>ALCALDIA LOCAL DE BOSA</t>
  </si>
  <si>
    <t>VERSIÓN</t>
  </si>
  <si>
    <t>FECHA</t>
  </si>
  <si>
    <t>DESCRIPCIÓN DE LA MODIFICACIÓN</t>
  </si>
  <si>
    <t>ALCALDE LOCAL</t>
  </si>
  <si>
    <t>ALCALDE/SA LOCAL DE BOSA</t>
  </si>
  <si>
    <t>PLAN ESTRATEGICO INSTITUCIONAL</t>
  </si>
  <si>
    <t>SEGUIMIENTO PLAN GESTION DEL PROCESO</t>
  </si>
  <si>
    <t>EVALUACIÓN I TRIMESTRE</t>
  </si>
  <si>
    <t>EVALUACIÓN II TRIMESTRE</t>
  </si>
  <si>
    <t>EVALUACIÓN III TRIMESTRE</t>
  </si>
  <si>
    <t>EVALUACIÓN IV TRIMESTRE</t>
  </si>
  <si>
    <t>EVALUACIÓN FINAL PLAN DE GESTION</t>
  </si>
  <si>
    <t>PROGRAMADO EN LA VIGENCIA</t>
  </si>
  <si>
    <t>FINANCIACIÓN DE LA ACTIVIDAD</t>
  </si>
  <si>
    <t>RESULTADO INDICADOR</t>
  </si>
  <si>
    <t>RESULTADO DE LA MEDICION</t>
  </si>
  <si>
    <t>ANÁLISIS DE AVANCE</t>
  </si>
  <si>
    <t>MEDIO DE VERIFICACIÓN</t>
  </si>
  <si>
    <t>ANÁLISIS DE RESULTADO</t>
  </si>
  <si>
    <t>N° META</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</si>
  <si>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</si>
  <si>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</si>
  <si>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</si>
  <si>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</si>
  <si>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</si>
  <si>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</si>
  <si>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</si>
  <si>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</si>
  <si>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</si>
  <si>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</si>
  <si>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</si>
  <si>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</si>
  <si>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</si>
  <si>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</si>
  <si>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</si>
  <si>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</si>
  <si>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</si>
  <si>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</si>
  <si>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</si>
  <si>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</si>
  <si>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FUENTE</t>
  </si>
  <si>
    <t>RUBRO GASTO FUNCIONAMIENTO</t>
  </si>
  <si>
    <t>PROYECTO DE INVERSIÓN</t>
  </si>
  <si>
    <t>VALOR ESTIMADO (En millones de pesos colombianos)</t>
  </si>
  <si>
    <t>PROGRAMADO</t>
  </si>
  <si>
    <t>EJECUTADO</t>
  </si>
  <si>
    <t>EJECUCIÓN PONDERADA</t>
  </si>
  <si>
    <t>x</t>
  </si>
  <si>
    <t>GF / INV</t>
  </si>
  <si>
    <t>CODIGO</t>
  </si>
  <si>
    <t>NOMBRE</t>
  </si>
  <si>
    <t>Fortalecer la capacidad institucional y para el ejercicio de la función  policiva por parte de las Autoridades locales a cargo de la SDG.</t>
  </si>
  <si>
    <t>GESTIÓN PUBLICA TERRITORIAL LOCAL</t>
  </si>
  <si>
    <t>Ejecutar el 95% del Plan de Acción aprobado por el Consejo Local de Gobierno</t>
  </si>
  <si>
    <t>GESTIÓN</t>
  </si>
  <si>
    <t>Porcentaje de Ejecución del Plan de Acción del Consejo Local de Gobierno</t>
  </si>
  <si>
    <t>(Numero de Actividades del Plan de Acción Cumplidas/Numero de Actividad del Plan de Acción del CLG)*100</t>
  </si>
  <si>
    <t>95% VIGENCIA 2017</t>
  </si>
  <si>
    <t>SUMA</t>
  </si>
  <si>
    <t>Plan de Acción del Consejo Local de Gobierno</t>
  </si>
  <si>
    <t>EFICACIA</t>
  </si>
  <si>
    <t>PLAN DE ACCION CLG-INFORMES SEMESTRALES-</t>
  </si>
  <si>
    <t>ALCALDE LOCAL- PROFESIONAL 222/24 GESTION PARA EL DESARROLLO LOCAL</t>
  </si>
  <si>
    <t>ACTAS DEL CLG-ORFEO-CARPETA CLG</t>
  </si>
  <si>
    <t>SI</t>
  </si>
  <si>
    <t>Meta no programada</t>
  </si>
  <si>
    <t>De acuerdo al plan de accion aprobado por el CLG en el mes de abril, se cuenta con (9) actividades, de acuerdo a lo programado en el plan de gestion y el plan de accion se cumplio con lo programado con la actividad "Consolidaciòn de informaciòn de la estrategia de abordaje territorial 2017". es importante notificar que le restante de metas de acuerdo a lo acordado y aprobado en el CLG las actividades se cumplen parcialmente de acuerdo a la metodologia establecida con los sectores.</t>
  </si>
  <si>
    <t>Plan de Accion, Documentos de estrrategia de abordaje territorial ONEDRIVECLG</t>
  </si>
  <si>
    <t xml:space="preserve">Resultado: Es importante notificar que el plan de acción cuenta con 9 metas en total; las metas se programaron con cumplimiento parcial durante todo el año, puesto que dependen de las gestiones de los sectores distritales, es decir es complejo medir cumplimiento total durante los trimestres programados en el plan de gestión de la vigencia. De acuerdo al seguimiento realizado por los responsables del CLG, se evidencia el cumplimiento de 3 metas, asi: 
 Ferias de Servicios: Se realizarán 3 ferias en los barrios priorizados por el CLG cumplida al 100%,  
 Bosa Ponte en sus Patas: Se realizarán 3 jornadas de vacunación y esterilización canina y felina en los barrios pririzados por el CLG, Junto con la Secretaria Distrital de Ambiente y  las entidades adscritas del sector, CAL y Consejo de Proteccion Animal se articularan acciones.Cumplida a un 67%
Parques: Se realizarán 3 eventos en los parques priorizados por el CLG. Cumplida a un 67%
</t>
  </si>
  <si>
    <t>Plan de Accion-presentacion corte 30 de sep</t>
  </si>
  <si>
    <t xml:space="preserve">Resultado: Es importante notificar que el plan de acción cuenta con 9 metas en total; las metas se programaron con cumplimiento parcial durante todo el año, puesto que dependen de las gestiones de los sectores distritales, es decir es complejo medir cumplimiento total durante los trimestres programados en el plan de gestión de la vigencia. De acuerdo al seguimiento realizado por los responsables del CLG, se evidencia el cumplimiento de 8 metas al 100% así: Elaborar 4 estrategias:
1. Consolidaciòn de informaciòn de la estrategia de abordaje territorial 2017
2. Implementaciòn y seguimiento de la agenda territorial
3. Parques: Se realizarán 3 eventos en los parques priorizados por el CLG.
4. Ferias de Servicios: Se realizarán 3 ferias en los barrios priorizados por el CLG.
5. Bosa Ponte en sus Patas: Se realizarán 3 jornadas de vacunación y esterilización canina y felina en los barrios pririzados por el CLG.
Junto con la Secretaria Distrital de Ambiente y  las entidades adscritas del sector, CAL y Consejo de Proteccion Animal se articularan acciones.""
6. Seguridad: Se realizarán 2 recorridos en puntos críticos definidos por el CLG en el marco del plan de acciòn de la Secretaria de Seguridad"
7. Se realizarán actividades en coordinación con la Secretaría de Educación que permitan desarrollar la estrategia de educación flexible, tales como dictar clases en salones comunales con profesores del Dsitrito, entre otras.
8.Se realizarán actividades y estrategias que fomenten la cultura tic, a través de eventos, campañas, alianzas. 
y una al 50% : 9. Concursos
</t>
  </si>
  <si>
    <t>Plan de Accion-presentacion FINAL</t>
  </si>
  <si>
    <t>La Alcaldía Local ejecutó el 95% del plan de acción aprobado por el Consejo Local de Gobieno.</t>
  </si>
  <si>
    <t>Incrementar en un 40% la participación de los ciudadanos en la audiencia de rendición de cuentas</t>
  </si>
  <si>
    <t>RETADORA (MEJORA)</t>
  </si>
  <si>
    <t>Porcentaje de Participación de los Ciudadanos en la Audiencia de Rendición de Cuentas</t>
  </si>
  <si>
    <t>(Numero de Ciudadanos Participantes en la Rendición de Cuentas/Numero de Ciudadanos Participantes en la Rendición de Cuentas Vigencia 2017)*100</t>
  </si>
  <si>
    <t>620 PERSONAS VIGENCIA 2017</t>
  </si>
  <si>
    <t>CRECIENTE</t>
  </si>
  <si>
    <t>Proporción de Ciudanos Participantes en la Rendición de Cuentas 2017</t>
  </si>
  <si>
    <t>INFORMES DE RENDICION DE CUENTAS</t>
  </si>
  <si>
    <t>PARTICIPACION-PRENSA-PLANEACION</t>
  </si>
  <si>
    <t>LISTADOS DE ASISTENCIA</t>
  </si>
  <si>
    <t>NO PROGRAMADO</t>
  </si>
  <si>
    <t>NO SE PROGRAMO PARA ESTE TRIMESTRE</t>
  </si>
  <si>
    <t>Resultado: reportado no se cumplió la meta: En el año 2017 asistieron a la audiencia pública 430 personas y en el año 2018 asistieron 230, es decir no se cumplió con lo programado, debían asistir 602 personas en la presente vigencia (40% equivale a 172 personas).</t>
  </si>
  <si>
    <t>Listados de asistencia.</t>
  </si>
  <si>
    <t>Meta  no programada</t>
  </si>
  <si>
    <t>La Alcaldía Local no incrementó la magnitud asignada en lo referente a la participación de los ciudadanos en la audiencia de rendición de cuentas de la vigencia.</t>
  </si>
  <si>
    <t>Lograr el 40% de avance en el cumplimiento fisico del Plan de Desarrollo Local</t>
  </si>
  <si>
    <t>Porcentaje de Avance en el Cumplimiento Fisico del Plan de Desarrollo Local</t>
  </si>
  <si>
    <t>Porcentaje de Avance Acumulado en el cumplimiento fisico del Plan de Desarrollo Local</t>
  </si>
  <si>
    <t>5% VIGENCIA 2017</t>
  </si>
  <si>
    <t>Avance Acumulado Fisico en el Cumplimiento del Plan de Desarrollo Local</t>
  </si>
  <si>
    <t>EFECTIVIDAD</t>
  </si>
  <si>
    <t>SEGPLAN-MUSI</t>
  </si>
  <si>
    <t>PLANEACION-PROFESIONAL 222/24 GESTION PARA EL DESARROLLO LOCAL</t>
  </si>
  <si>
    <t>REUNIONES DE SEGUIMIENTO PLANEACION-MATRIZ MUSI</t>
  </si>
  <si>
    <t>Meta no programda</t>
  </si>
  <si>
    <t>No se programo para el trimestre.</t>
  </si>
  <si>
    <t>De acuerdo con el reporte remitido por la SDP la alcaldía local cuenta con un 18,1% de avance acumulado entregado</t>
  </si>
  <si>
    <t>MUSI</t>
  </si>
  <si>
    <t>TOTAL PROCESO</t>
  </si>
  <si>
    <t>RELACIONES ESTRATEGICAS</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</si>
  <si>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</si>
  <si>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Porcentaje de Respuestas Oportunas de los ejercicios de control politico, derechos de petición y/o solicitudes de información que realice el Concejo de Bogota D.C y el Congreso de la República</t>
  </si>
  <si>
    <t>(Numero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</si>
  <si>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16 SOLICITUDES Y/O DERECHOS DE PETICION RADICADOS POR EL CONCEJO DE BOGOTA O CONGRESO DE LA REPUBLICA</t>
  </si>
  <si>
    <t>CONSTANTE</t>
  </si>
  <si>
    <t>Respuestas Oportunas de los ejercicios de control politico, derechos de petición y/o solicitudes de información que realice el Concejo de Bogota D.C y el Congreso de la República</t>
  </si>
  <si>
    <t>ORFEO</t>
  </si>
  <si>
    <t>TODAS LAS DEPENDENCIAS</t>
  </si>
  <si>
    <t>MATRIZ DE SEGUIMIENTO-ORFEO</t>
  </si>
  <si>
    <t>Se radicaron 18 derechos de petición, solicitudes y demas con radicados 20174210492972 con respuesta  	20185730030071, 20182000031253 con respuesta 20185730000423, 201182000030853 con respuesta 20185720015481, 20182200033363 con respuesta 20185730000413, 20182200034493 con respuesta 20185730000663, 20182000081663 con respuesta 20185700000163, 20182100082483 con respuesta 20185720005423, 20182100081933 con respuesta 20185700000103, 20182000082143 con respuesta 20185700000153, 20182100082483 con respuesta 20185720005423, 20182100081933 con respuesta 20185700000103, 20182000097013 con respuesta 20185730001173, 20182000095163 con respuesta 20185720005893, solicitud mediante correo electrónico debate de control político proposición 191 de 2017 el 16/03/2018 y se le respuesta por el mismo medio, 20182210131053 con respuesta   20185730002563, 20182000136633 con respuesta 20185720007173, 20182100080863 con respuesta 20185720006003- 2018572006003- 20185720004573, 20182100126273 con respuesta 20185720007213</t>
  </si>
  <si>
    <t xml:space="preserve">SE RADICARON 17 SOLICITUDES POR PARTE DEL CONSEJO DE BOGOTA Y 6 PREPOSICIONES ASI:
20182000288773 20185730009963  20182100280763 20185700000613
20182200295443 20185720013253  20182100279793 20185720012383
20182200293393 20185730009423  20182000237231 20185700000553
20185710103382 20185730204961  20182100218613 20185720148301
20181700267831 20185730009963  20182000171183 ASISITIO
20182100277873 20185720012713  20182000168093 20185730003353
20185710087992 20185720193431   
20185710077982 20185720165601   
20185710078042 20185720165591   
Correo 15/05/18 20185730161381   
20185710076002 20185730143101   
20185710072662 20185730154001   
20185710072672 20185720143051   
20185710078022 Sin respuesta   
20182000298403 20185730009633    
20185710088862 Enviado por correo   
20185710103362 20185720216231
DE 23 RADICADAS SE CONTESTARON 22   
</t>
  </si>
  <si>
    <t xml:space="preserve">ORFEO </t>
  </si>
  <si>
    <t>Resultado: SE RADICARON 21  SOLICITUDES POR PARTE DEL CONSEJO DE BOGOTA Y 18 PREPOSICIONES ASI: 20182100409293-20185710160672-20185710159012-20185710158312-20185710153702-20184210374892-20185710138852-20185710147152-20185710138302-20185710147152-20185730016493-20182200363163-20185710138302-20182100358093-20185710133752-20185710125162-20185710124212-20185710118472-20185710118452-20185710118482-20185710118422-20182000408273-20182000399293-20185700001013-20182000399293-20182000397303-20185730001629-20185700000773-20185730013733-20185730013483-3201800000276-20185720014263-3201800000145-3201800000070-20182100343563-20182100331443-20182000331653-20182000337703-20182100331443 y llegaron 3 proposiciones por correo (se anexa radicado de respuesta)= 100%</t>
  </si>
  <si>
    <t>ORFEO-CORREO ELECTRONICO</t>
  </si>
  <si>
    <t xml:space="preserve">Resultado: SE RADICARON 33  SOLICITUDES POR PARTE DEL CONSEJO DE BOGOTA Y 2 PROPOSICIONES: 20185710170072-20185710167202-20185710172772-20185710172922-20185710174392-20185710180372-20185710178002-20185710180382-20185710180362-20182200469333-
20185710184702-20185710188242-20185710193182-20184210460262-
20182000500023-20185710193192-20185710197692-20185710203432-20185710201472-20185710203432-20185710207592-20185710208992-20185710203422-20182200524963-20182200436123-20182100438343-20185710209922-20185710207572-20185710202432-20185710202892-20185710199862-20185710188242-20185710168092-20182100557873-20182000435003
</t>
  </si>
  <si>
    <t>ORFEO -CORREO INSTITUCIONAL</t>
  </si>
  <si>
    <t>La Alcaldía Local respondíó oportunamente el 99% de los ejercicios de control político, derechos de petición y solicitudes de información realizadas por el consejo de bogotá y el Congreso de la República.</t>
  </si>
  <si>
    <t>COMUNICACIONES ESTRATEGICAS</t>
  </si>
  <si>
    <t>Formular e implementar  un plan de comunicaciones para la alcaldía local durante la vigencia 2018</t>
  </si>
  <si>
    <t>Plan de Comunicaciones Formulado e Implementado</t>
  </si>
  <si>
    <t>Número de planes de comunicaciones formulados e implementados</t>
  </si>
  <si>
    <t>VIGENCIA 2017</t>
  </si>
  <si>
    <t>PLAN DE COMUNICACIONES</t>
  </si>
  <si>
    <t>PLAN DE COMUNICACIONES APROBADO</t>
  </si>
  <si>
    <t>PRENSA</t>
  </si>
  <si>
    <t>CARPETA PRENSA-ORFEO</t>
  </si>
  <si>
    <t>Meta no programada para el I trimestre</t>
  </si>
  <si>
    <t>Se realizo plan de comunicaciones aprobado mediante acta del 29 de mayo de 2018 por el grupo de comunicaciones y el Alcalde Local</t>
  </si>
  <si>
    <t>Acta-matriz plan de comunicaciones</t>
  </si>
  <si>
    <t>meta no programada</t>
  </si>
  <si>
    <t>La Alcaldía Local formuló e implementó un plan de comunicaciones durante la vigencia.</t>
  </si>
  <si>
    <t>Realizar  tres campañas externas de posicionamiento y difusión de los resultados obtenidos en la ejecución del Plan de Desarrollo Local.</t>
  </si>
  <si>
    <t>Campañas Externas Realizadas</t>
  </si>
  <si>
    <t>Número de campañas externas de difusión de los resultados obtenidos en la ejecución del PDL realizadas</t>
  </si>
  <si>
    <t>CAMPAÑA EXTERNAS</t>
  </si>
  <si>
    <t>REDES SOCIALES, PIEZAS COMUNICATIVAS, PERIODICO LOCAL, EMISORAS DE RADIO</t>
  </si>
  <si>
    <t>Se realizo la campaña externa informativa sobre el proceso administrativo de Desalojos encabezado por las directrices de la SDG, con el fin de garantizar el cumplimiento normativo y social (https://www.facebook.com/alcaldiabosa/videos/1601424219935901/)</t>
  </si>
  <si>
    <t>https://www.facebook.com/alcaldiabosa/videos/1601424219935901/</t>
  </si>
  <si>
    <t xml:space="preserve">Resultado: Se realizó campaña semana por la paz el día 07/09/2018 en la plaza fundacional, con el fin de promover el acercamiento de la comunidad y promover la paz, como símbolo para mejorar la calidad de vida encendiendo una vela 
</t>
  </si>
  <si>
    <t>Registro fotografico-video</t>
  </si>
  <si>
    <t xml:space="preserve">Se realizo campaña externa concurso ambiental entre el 8 al 19 de octubre </t>
  </si>
  <si>
    <t>fotografías y videos</t>
  </si>
  <si>
    <t>La Alcaldía Local realizó tres campañas externas de posicionamiento y difusión de los resultados obtenidos en la ejecución del plan de desarrollo local</t>
  </si>
  <si>
    <t>Realizar  nueve (9) campañas internas para la Alcaldia Local , las cuales incluya los temas de transparencia, clima laboral y ambiental</t>
  </si>
  <si>
    <t>Campañas Internas Realizadas</t>
  </si>
  <si>
    <t>Número de campañas internas para la Alcaldia Local , las cuales incluya los temas de transparencia, clima laboral y ambiental realizadas</t>
  </si>
  <si>
    <t>CAMPAÑA INTERNAS</t>
  </si>
  <si>
    <t>BOLETINES, WHATSAPP, CARTELERA, REDES SOCIALES</t>
  </si>
  <si>
    <t xml:space="preserve">Se realizaron las 3 campañas en el trimestre enfocadas en:
 campaña 1: En Bosa se puede ser (Campaña interna donde se sensibiliza a los servidores sobre la inclusión y la aceptación).
https://www.youtube.com/watch?v=2jhghzg3fA8
campaña 2: Video boletín "Esta semana en Bosa"
https://www.youtube.com/playlist?list=PLjvquXyfF3eNzei3XEilppfz78cm8tHFr
campaña 3: actividad de integración para decorar las instalaciones de la Alcaldía con la temática del mundial.
https://wetransfer.com/downloads/b1703c48a8ab2144788dd7eaacbae86a20180703202234/110e0b38812dffa89c60af37975be6bf20180703202234/7e708e </t>
  </si>
  <si>
    <t>youtube-wetransfer</t>
  </si>
  <si>
    <t xml:space="preserve">Resultado: Se realizaron 3 campañas internas así: 
1. Concurso monumental gestionado por la Secretaria de Gobierno, con el fin de promover y acerca a los servidores públicos con el mundial el día 13 de Julio de 2018
2. Campaña contribución por parte de los funcionarios y contratistas para mejorar calidad de vida de los perros y gatos en condiciones vulnerables mediante la entrega de alimento.
3. Campaña de promoción para usar medio de transporte: Bicicleta
</t>
  </si>
  <si>
    <t>Se realizaron 3 camapañas internas como: Semana de halloween. Apadrina un niño en navidad y novenas navideñas</t>
  </si>
  <si>
    <t>Pieza comunicativa-fotografías y videos</t>
  </si>
  <si>
    <t>La Alcaldía Local realizó Realizar  nueve campañas internas, las cuales incluyeron temas de transparencia, clima laboral y ambiental</t>
  </si>
  <si>
    <t>IVC</t>
  </si>
  <si>
    <t>Archivar 200 (30%) actuaciones de obras anteriores a la ley 1801/2016 en la vigencia 2018</t>
  </si>
  <si>
    <t>Actuaciones de obras anteriores a la ley 1801/2016 archivadas en la vigencia 2018</t>
  </si>
  <si>
    <t>Numero de actuaciones de obras anteriores a la ley 1801 /2016 archivadas en la vigencia 2018</t>
  </si>
  <si>
    <t>Auto definitivo de archivo según cifras de SI-ACTUA</t>
  </si>
  <si>
    <t>SIACTUA</t>
  </si>
  <si>
    <t xml:space="preserve">Coordinacion Area de Gestion Policiva </t>
  </si>
  <si>
    <t>Cifras SIACTUA</t>
  </si>
  <si>
    <t>Según cifras de SIACTUA y Proyecto DIAL, la alcaldía local de bosa archivó 25 actuaciones de obras anteriores a la ley 1801/2016 durante el primer trimestre de 2018</t>
  </si>
  <si>
    <t>Según el reporte remitido por la DGP en relación al archivo de las actuaciones administrativas de obras y urbanismos, la alcaldía local de Bosa archivo 32</t>
  </si>
  <si>
    <t>https://app.powerbi.com/view?r=eyJrIjoiYWEwYzQ4NGQtMWJmZi00YmZjLWE3NjktMWI5NDUxM2M4NTA0IiwidCI6IjE0ZGUxNTVmLWUxOTItNDRkYS05OTRkLTE5MTNkODY1ODM3MiIsImMiOjR9</t>
  </si>
  <si>
    <t>De acuerdo con el reporte de Power BI, la Alcaldía Local archivó 7 actuaciones administrativas de obras.</t>
  </si>
  <si>
    <t>Reporte Power BI</t>
  </si>
  <si>
    <t>La Alcaldía Local, archivo el 45% de las actuaciones de obras anteriores a la Ley 1801 de 2016.</t>
  </si>
  <si>
    <t>Archivar 138 (20%) actuaciones de establecimiento de comercio anteriores a la ley 1801/2016 en la vigencia 2018</t>
  </si>
  <si>
    <t>Actuaciones de establecimiento de comercio anteriores a la ley 1801/2016 archivadas en la vigencia 2018</t>
  </si>
  <si>
    <t>Numero de actuaciones de establecimientos de comercio anteriores a la ley 1801 /2016 archivadas en la vigencia 2018</t>
  </si>
  <si>
    <t>Según cifras de SIACTUA y Proyecto DIAL, la alcaldía local de bosa archivó 5 actuaciones de establecimientos de comercio anteriores a la ley 1801/2016 durante el primer trimestre de 2018</t>
  </si>
  <si>
    <t>Según el reporte remitido por la DGP en relación al archivo de las actuaciones administrativas de establecimientos de comercio la alcaldía local de Bosa archivo 1</t>
  </si>
  <si>
    <t>De acuerdo con el reporte de Power BI, la Alcaldía Local archivó 17 actuaciones administrativas de establecimientos de comercio.</t>
  </si>
  <si>
    <t>La Alcaldía Local, archivo el 48% de las actuaciones de establecimientos de comercio anteriores a la Ley 1801 de 2016.</t>
  </si>
  <si>
    <t>Realizar minimo 20 acciones de control u operativos en materia de urbanismo relacionados con la integridad del Espacio Público</t>
  </si>
  <si>
    <t>Acciones de Control u Operativos en Materia de Urbanimos Relacionados con la Integridad del Espacio Público Realizados</t>
  </si>
  <si>
    <t>Numero de Acciones de Control u Operativos en Materia de Urbanimo Relacionados con la Integridad del Espacio Público Realizados</t>
  </si>
  <si>
    <t>18 acciones de control u operativos en materia de urbanismo relacionados con la integridad del Espacio Público</t>
  </si>
  <si>
    <t>Acciones de Control u Operativos en Materia de Urbanimo</t>
  </si>
  <si>
    <t>Actas</t>
  </si>
  <si>
    <t>Grupo IVC</t>
  </si>
  <si>
    <t>Actas y cronograma de operativos</t>
  </si>
  <si>
    <t>Operativos: recuperación del humedal la isla el 28 de marzo, mesa interlocal recuperación del puente entre la av villavicencio con autosur y habitante de calle el 8 de febrero, Reunion “para evitar riñas en el espacio publico” colegio claretiano el 23 de febrero.</t>
  </si>
  <si>
    <t>ACTAS-CARPETA DE OPERATIVOS PLAN DE GESTION</t>
  </si>
  <si>
    <t>Se realizaron 3 operativos el dia 10 de mayo en el barrio bosa centro y el 11 de mayo en el conjunto residencial parque de bogota, 16 de mayo, frente a la construccion centro comercial paseo real. Estos operativos se evidencian mediante acta</t>
  </si>
  <si>
    <t>ACTA DE OPERATIVOS-CARPETA</t>
  </si>
  <si>
    <t xml:space="preserve">Resultado: Se realizó operativo el día 09 de Julio de 2018 frente a la verificación de ocupación de espacio público y otra conjunta el día 04/07/2018 en barrio nuevo chile </t>
  </si>
  <si>
    <t xml:space="preserve">ACTAS </t>
  </si>
  <si>
    <t>30 de octubre 2018: Construcciones  
9 de Noviembre 2018: Cementerio el apogeo
16 de Noviembre 2018: Polígono 201
21 de Noviembre 2018: Bosa Centro
21 de Noviembre 2018: Calle 65 sur # 80 A 25/ Calle 73 # 11-66
27 de Noviembre 2018: Calle 54 G sur 90 b 20
27 de noviembre 2018:Carrera 86 a No 73 F 24/ Islandia III Sector.</t>
  </si>
  <si>
    <t>ACTAS-REGISTRO FOTGRAFICO-INFORME DE SEGUIMIENTO</t>
  </si>
  <si>
    <t>La Alcaldía Local realizó 16 acciones de control de operativos en materia de urbanismo relacionados con integridad del espacio público.</t>
  </si>
  <si>
    <t>Realizar 42 acciones de control u operativos en materia de actividad economica</t>
  </si>
  <si>
    <t>Acciones de Control u Operativos en materia de actividad economica Realizados</t>
  </si>
  <si>
    <t>Numero de Acciones de Control u Operativos en materia de actividad economica</t>
  </si>
  <si>
    <t>53  Acciones de Control u Operativos en materia de actividad economica</t>
  </si>
  <si>
    <t>Acciones de Control u Operativos en Materia de Actividad Economica</t>
  </si>
  <si>
    <t>SE PROGRAMARON 4 Y DOS QUEDARON SUSPENDIDOS: 16 de marzo no se pudo realizar por falta de apoyo policial, 2 de marzo consumo de licor , 23 de febrero fue suspendido falta de apoyo policial. Parqueaderos el 22/02/2018</t>
  </si>
  <si>
    <t>Se realizaron 14 operativos así: 27/04/18 venta y ocnsumo de licor en diferentesestablecimientos de la localidad
08/05/18 establecimiento venta de alimientos carnicos (res y pollo)
10/05/18 venta de llantas
11/05/18 venta y consumo de licor 
21/05/18 accion popular chicala/betania
24/05/18 Accion popular I
25/05/18 Accion popular II
31/05/18 accion popular II
01/06/18 Establecimientos barrios betania y San Antonio
02/06/18 Barrio betania
07/06/18 Bosa Betania
08/06/18 Bosa Betania
26/06/18 establecimiento de comercio celurares bosa centro</t>
  </si>
  <si>
    <t xml:space="preserve">Resultado: Se realizaron 7 operativos así: 13/07/2018 en el barrio Piamonte y san diego
24/07/2018 venta de llantas barrio villa del rio y calle 59 con 87 sur
27/08/2018 casas de empeño y préstamo
28/0/2018 chatarrerías
13/09/2018 bares
13/09/2018 y 14/09/2018 bares y cetros de prostitución
</t>
  </si>
  <si>
    <t>ACTAS-REGISTRO FOTOGRAFICO</t>
  </si>
  <si>
    <t>19 de Octubre  de 2018: * Video Bar La 49 -propietario – Luis Francisco Perez Plazas         * Video Bar Aleja – propietario – Leidy Alejandra Ruiz                     * Bar Rockola Dominguito – propietario – Leonardo Ubaque   * Manhatan Disco Bar – propietario Jessica Jhoana Moncada R.                                  * Bar Bohemia Rockola Las Alegrias – propietario Alegria Perez Fernandez                          * Bar Code – propietario – Jhonathan Javier Ruiz Salamanaca                                  * Moes Bar – propietario Nenfis Dayana Lara                                 * Fresty le Soccer – propietario  -propietario Kimberly Yurani         * La Ultima Y nos Vamos – propietario Ginna Alejandra           * Jacome Bar – propietario Yeimy Kahterine Aponte Jacome
12 de Octubre  de 2018: * Edgar Isidro                                * María Jimenez Pulido                 * Bar Melgarcito                            * Bar Cancha Tejo el Cotejo    
30 de noviembre de 2018: Nostalgias Bar                               Inkmosis Bar                                  Felipe Andres Martinez                 Bar Pequeño Chaporet                Loco por el Futbol Bar                 Cigarreria Bar la Torre                 El palenque de la Salsa                Club de Billares D” Fantasía        Bar el Rinconcito Fondo Paisa     Blanca Lenis Sanchez      
 23 de noviembre de 2018:  * Heladería con razón social Frozen                                          * Bar Cite Pub                              * Bar a todo rotmo VIP                 * Tienda                                        * En Diego Apartamento               * Agencias de Viajes – Exshop      * Bar los Antiguos   
16 de noviembre de 2018: El Templo Sensations  -Jorge C.  Arrieros Bar – Everth Bar        Bar Bolirane -  Luz Escobar         Bar y venta y Consumo                 Bar Cigarrería                              Bar luca Park                                Video Bar la Guaca Dorada          Taberna Bar              
9 de noviembre de 2018: Rosalba Martienez                       Nestor Debia                                Martha Rocio Piñeros                    Cielo Yineth                                   Jeimy Katherine Hernandez G.</t>
  </si>
  <si>
    <t>La Alcaldía Local realizó el 67% de las acciones de control de operativos en materia de actividad económica.</t>
  </si>
  <si>
    <t>Realizar 24 acciones de control u operativos en materia de urbanismo relacionados con la integridad urbanistica</t>
  </si>
  <si>
    <t>Acciones de control u operativos en materia de urbanismo relacionados con la integridad urbanistica Realizados</t>
  </si>
  <si>
    <t>Numero de Acciones de control u operativos en materia de urbanismo relacionados con la integridad urbanistica</t>
  </si>
  <si>
    <t>13 acciones de control u operativos en materia de urbanismo relacionados con la integridad del Espacio Público</t>
  </si>
  <si>
    <t>Acciones de control u operativos en materia de urbanismo relacionados con la integridad urbanistica</t>
  </si>
  <si>
    <t>Se realizaron 4 operativos en las siguientes fechas 08/02/2018 plan parcial campo verde, 16/02/2018 en las direcciones dg 73 b # 82f-22 sur, calle 56g # 88h-55 sur, calle 49s  # 93d-91, calle 57 s # 102-22, dra 87 j bis# 53, calle 59 s # 78-20 sur, 9 de marzo en el humedal la isla, 21 de marzo</t>
  </si>
  <si>
    <t>Actas-informes</t>
  </si>
  <si>
    <t>REALIZARON 2 OPERATIVOS ASI: 17/04/2018 EN PLAN PARCIAL EL EDEN Y JORNADAS DE SENSIBILIZACION TEMA SURBANISTICOS EL DIA 28/04/2018</t>
  </si>
  <si>
    <t xml:space="preserve">Se realizaron 2 operativos uno de control y otro de prevención los días 17 de julio (solicitud licencias de construcción) y el 05 de septiembre (sobre infracciones urbanísticas) </t>
  </si>
  <si>
    <t xml:space="preserve">
VERIFICACION DE OBRAS Y CONSTRUCCIONES:
31 de octubre 2018: Plan Parcial el EDEN
31-10-2018: Poligono 201A
01-11-2018: poligono 201A
01-11-2018: Barrio Esmeralda
16-11-2018: Poligono 201A
22-11-2018: Ronda rio San bernandino
27-11-2018: Verificacion RUOI 911-5-URB
27-11-18: visita tecnica predio RUPI 2-1556
05-12-18: Verificacion Obras Kra 73 bis calle 87</t>
  </si>
  <si>
    <t>ACTAS</t>
  </si>
  <si>
    <t>La Alcaldía Local realizó el 71% de las acciones de control u operativos en materia de urbanismo relacionados con la integridad urbanistica</t>
  </si>
  <si>
    <t>Realizar 12 acciones de control u operativos en materia de ambiente, mineria y relaciones con los animales</t>
  </si>
  <si>
    <t>Acciones de control u operativos en materia de ambiente, mineria y relaciones con los animales Realizados</t>
  </si>
  <si>
    <t>Numero Acciones de control u operativos en materia de ambiente, mineria y relaciones con los animales</t>
  </si>
  <si>
    <t>20 Acciones de control u operativos en materia de ambiente, mineria y relaciones con los animales</t>
  </si>
  <si>
    <t>Acciones de control u operativos en materia de ambiente, mineria y relaciones con los animale</t>
  </si>
  <si>
    <t>Actas- Carpeta</t>
  </si>
  <si>
    <t>Actas de reunión - Carpeta</t>
  </si>
  <si>
    <t>Se superó la meta con la realización de tres operativos: recuperación humedal La Isla, recuperación Providencia y recuperación Escocia VI.</t>
  </si>
  <si>
    <t>Registro fílmico y fotográfico de las intervenciones</t>
  </si>
  <si>
    <t xml:space="preserve">Se realizaron 4 operativos así: 16/04/2018 Recorridos puntos criticos
04/05/2018 Semovientes
10/05/2018 Operativo de venta de llanatas, espacio publico (se impuso comparendo ambiental)
18/05/2018 Operativo humedal la Isla </t>
  </si>
  <si>
    <t>ACTA DE OPERATIVOS-CARPETA-registros fotograficos</t>
  </si>
  <si>
    <t xml:space="preserve">Resultado: Se desarrollaron 9 acciones de control así: 
05/07/2018 Visita por ronda de Rio tunjuelo para control de semovientes 
09/07/2018 Visita de control e inspección a establecimientos por generación de grasas y aceites vertidos a redes de alcantarillado 
24/07/2018 visitas de control a establecimientos de venta y distribución de llantas 
06/08/2018 recorrido de identificación de perros ferales presentes en ronda de rio, así como también puntos críticos por población abandonada
17/08/2018 Visitas de control a establecimientos restaurantes 
23/08/2018 Recorrido de identificación de puntos críticos por alta presencia de animales en condición de abandono 
27/08/2018 Recorrido por ronda de Rio Bogotá por presencia de semovientes 
13/09/2018 Operativo en establecimientos de venta y distribución de llantas (se impuso sello de suspensión de actividades por falta de documentación)
24/09/2018 Inspección vigilancia y control de semoviente por Rio Bogotá (se impusieron 2 comparendos ambientales)
</t>
  </si>
  <si>
    <t>Actas y registro fotografico</t>
  </si>
  <si>
    <t xml:space="preserve">Acciones de control: 
1/10/2018 Jornada de Valoracion medico veterinaria( vacunacion antirrabica) para animales de compañía
05/10/2018 Recorrido de identificacion de poblacion canina y felina en condicion de abandono para su respectiva vacunacion antirrabica
15/11/2018 Recorrido de verificacion de semovientes en ronda de Río Bogota y ronda de rio tunjuelo
11/12/2018 Recorrido de puntos criticos por acumulacion de residuos solidos </t>
  </si>
  <si>
    <t>La Alcaldía Local realizó 20 acciones de control u operativos en materia de ambiente, minería y relaciones con los animales.</t>
  </si>
  <si>
    <t>Realizar 10 acciones de control u operativos en materia de convivencia relacionados con articulos pirotécnicos y sustancias peligrosas</t>
  </si>
  <si>
    <t>Acciones de control u operativos en materia de convivencia relacionados con articulos pirotécnicos y sustancias peligrosas Realizados</t>
  </si>
  <si>
    <t>Numero Acciones de control u operativos en materia de convivencia relacionados con articulos pirotécnicos y sustancias peligrosas</t>
  </si>
  <si>
    <t>3  Acciones de control u operativos en materia de convivencia relacionados con articulos pirotécnicos y sustancias peligrosas</t>
  </si>
  <si>
    <t>Acciones de control u operativos en materia de convivencia relacionados con articulos pirotécnicos y sustancias peligrosas</t>
  </si>
  <si>
    <t>No se hizo el operativo porque no se programo.</t>
  </si>
  <si>
    <t xml:space="preserve">Se realizo operativo el dia 15 de mayo en industrias de sustancias peligrosas </t>
  </si>
  <si>
    <t>Acta y reistro fotografico</t>
  </si>
  <si>
    <t>anexadas los días 27 de julio de 2018 frente a ventas informales cilindros de gas y el 20 de septiembre de 2018 frente a sustancia peligrosas plan de emergencias recorrido a puntos críticos</t>
  </si>
  <si>
    <t>Se realizaron 8 operativos asi: Estaciones de Servicio  EDS LA ESPERANZA BIOMAX; EDS TEXACO LAURELES; EDS AUTOPISTA SUR CENCOSUD (09-10-2018), operativo a la Estacion de Servicio EDS BOSA (Barrio Clarelandia) (30-11-2018), operativo a las Estaciones de Servicio EDS BETANIA y TRANSPORTES DE BUSES BLANCOS (13-12-18),  operativo a las Estacion de Servicio EDS SANTA ANA DE BRITALIA (14-12-18), industrias mecanicas operativo en la Calle 58Q No 78A-15 sur (02-10-18), operativo a SERVITECA AE (Barrio Clarelandia) (30-11-18), polvora operativo en los Barrios LA INDEPENCIA, SAN BERNARDINO E ISLANDIA  (05-12-18) y operativo en los Barrios PIAMONTE, NUEVO CHILE Y OLARTE (06-12-18)</t>
  </si>
  <si>
    <t>La Alcaldía Local de Bosa realizó 11 operativos en materia de convivencia.</t>
  </si>
  <si>
    <t>Pronunciarse (Avoca, rechazar o enviar al competente) sobre el 85% de las actuaciones policivas recibidas en las Inspecciones de Policía radicadas durante el año 2.018.</t>
  </si>
  <si>
    <t>Porcentaje de auto que avocan conocimiento</t>
  </si>
  <si>
    <t>Número de autos durante la vigencia 2018/Número total de actuaciones radicadas) *100</t>
  </si>
  <si>
    <t>N/A</t>
  </si>
  <si>
    <t>Autos que avocan conocimiento</t>
  </si>
  <si>
    <t>APLICATIVO</t>
  </si>
  <si>
    <t>SÍ ACTUA</t>
  </si>
  <si>
    <r>
      <t>En el I trimestre se radicaron 599 actuaciones de reparto en las 3 inspecciones y se avocaron 66 cumpliendo lo planeado= (66/599)*100=11%
I</t>
    </r>
    <r>
      <rPr>
        <sz val="12"/>
        <color indexed="55"/>
        <rFont val="Arial Rounded MT Bold"/>
        <family val="2"/>
      </rPr>
      <t>NSPECCION 7A 20185710000892-2018573870100076E
20175710197522-2018573870100029E
20175710199402-2018573870100031E
20175710180542-2018573870100025E
20175710197842-2018573870100018E
20175710197832-2018573870100017E
20175710191922-2018573870100016E
20185710000292-2018573870100003E
20175710194022-2018573870100008E
20175710200722-2018573870100041E
20175710193642-2018573870100004E
20175710197432-2018573870100028E
20175710009852-2018573870100179E
20175710185732-2018573870103595E
INSPECCION 7B 
20185740016773
20185740010473
20185740016763
20185740016753
20185740016743
20185740016733
20185740016723
20185740014463
20185740016713
20185740016703
20185740016693
20185740016603
20185740016593
20185740016623
20185740016633
20185740016643
20185740016653
20185740010363
20185740009713
INSPECCION 7C
20185740001193-2018573870100071E
20185740011873-2018573870100006E
20185740004703-2018573870100079E
20185740004733-2018573870100078E
20185740004743-2018573870100014E
20185740004753-2018573870100011E
20185740004763-2018573870100013E
20185740016923-2018573870100001E
20185740004883-2018573870100022E
20185740004903-2018573870100074E
20185740004963-2018573870103586E
20185740005013-2018573870100009E
20185740005023-2018573870100020E
20185740005033-2018573870100026E
20185740005043-2018573870100033E
20185740005053-2018573870100045E
20185740005063-2018573870100047E
20185740005073-2018573870100049E
20185740005093-2018573870100064E
20185740005083-2018573870100062E
20185740005103-2018573870100065E
20185740005113-2018573870100066E
20185740012653-2018573870100189E
20185740012773-2018573870100169E
20185740012763-2018573870100202E
20185740012633-2018573870100211E
20185740012623-2018573870100205E
20185740012693-2018573870100003E
20185740012703-2018573870100004E
20185740012713-2018573870100005E
20185740012723-2018573870100010E
20185740012733-2018573870100019E</t>
    </r>
  </si>
  <si>
    <t>SI ACTUA-ORFEO</t>
  </si>
  <si>
    <t>Reporte Dirección para la Gestión Policiva</t>
  </si>
  <si>
    <t>La Alcaldía Local se pronunció sobre el 76,77% de las actuaciones policivas recibidas en las inspecciones de policía radicadas durante el año 2018,</t>
  </si>
  <si>
    <t>Resolver el 50% de las actuaciones policivas anteriores a la ley 1801 de 2016 de competencia de las inspecciones de policía</t>
  </si>
  <si>
    <t>Porcentaje de actuaciones policivas resuletas</t>
  </si>
  <si>
    <t>(Número de actuaciones resueltas/Total de actuaciones radicadas antes del 2018) *100</t>
  </si>
  <si>
    <t>Actuaciones adminsitrativas resueltas</t>
  </si>
  <si>
    <t>Inspección de polícia</t>
  </si>
  <si>
    <t>si</t>
  </si>
  <si>
    <t>La Alcaldía Local resolvió el 51% de las actuaciones policivas anteriores a la Ley 1801 de 2016 de competencia de las inspecciones de policía.</t>
  </si>
  <si>
    <t>GESTIÓN CORPORATIVA LOCAL</t>
  </si>
  <si>
    <r>
      <t xml:space="preserve">Comprometer al 30 de junio del 2018 el </t>
    </r>
    <r>
      <rPr>
        <sz val="12"/>
        <color indexed="45"/>
        <rFont val="Arial Rounded MT Bold"/>
        <family val="2"/>
      </rPr>
      <t>50%</t>
    </r>
    <r>
      <rPr>
        <sz val="12"/>
        <rFont val="Arial Rounded MT Bold"/>
        <family val="2"/>
      </rPr>
      <t xml:space="preserve"> del presupuesto de inversión directa disponible a la vigencia para el FDL y el </t>
    </r>
    <r>
      <rPr>
        <sz val="12"/>
        <color indexed="45"/>
        <rFont val="Arial Rounded MT Bold"/>
        <family val="2"/>
      </rPr>
      <t>95%</t>
    </r>
    <r>
      <rPr>
        <sz val="12"/>
        <rFont val="Arial Rounded MT Bold"/>
        <family val="2"/>
      </rPr>
      <t xml:space="preserve"> al 31 de diciembre de 2018.</t>
    </r>
  </si>
  <si>
    <t>Porcentaje de Compromisos del Presupuesto de Inversión Directa Disponible a la Vigencia para el FDL</t>
  </si>
  <si>
    <t>(Compromisos Presupuestales de Inversión Realizados/Total del Presupuesto de Inversión Directa de la Vigencia)</t>
  </si>
  <si>
    <t>A 30 de junio el 4.60% y el 85,6% a diciembre 31 de 2017.</t>
  </si>
  <si>
    <t>Porcentaje de Compromisos del Presupuesto de Inversión Directa</t>
  </si>
  <si>
    <t>EFICIENCIA</t>
  </si>
  <si>
    <t>PREDIS</t>
  </si>
  <si>
    <t>Presupuesto
Contratación
Planeación
Despacho</t>
  </si>
  <si>
    <t>VALOR COMPROMETIDO 7,976,195,471/ VALOR TOTAL DE PRESUPUESTO 80,957,802,000= 9.85%</t>
  </si>
  <si>
    <t>VALOR COMPROMETIDO 14,026,490,100 /VALOR TOTAL DEL PRESUPUESTO 80,957,802,000= 17,32%</t>
  </si>
  <si>
    <t xml:space="preserve">Resultado: VALOR COMPROMETIDO 14,699,175,659/VALOR TOTAL DEL PRESUPUESTO 82,160,597,981= 17,89%
</t>
  </si>
  <si>
    <t>Resultado: VALOR COMPROMETIDO 75,986,569,083/VALOR TOTAL DEL PRESUPUESTO 82,160,597,981= 92,49%</t>
  </si>
  <si>
    <t>La Alcaldía Local comprometió el 92% del presupuesto de inversión directa disponible a la vigencia para el FDL.</t>
  </si>
  <si>
    <r>
      <t xml:space="preserve">Girar mínimo el </t>
    </r>
    <r>
      <rPr>
        <sz val="12"/>
        <color indexed="45"/>
        <rFont val="Arial Rounded MT Bold"/>
        <family val="2"/>
      </rPr>
      <t>30%</t>
    </r>
    <r>
      <rPr>
        <sz val="12"/>
        <rFont val="Arial Rounded MT Bold"/>
        <family val="2"/>
      </rPr>
      <t xml:space="preserve"> del presupuesto de inversión directa comprometidos en la vigencia 2018</t>
    </r>
  </si>
  <si>
    <t>Porcentaje de Giros de Presupuesto de Inversión Directa Realizados</t>
  </si>
  <si>
    <t>(Giros de Presupuesto de Inversión Directa Realizados/Total de Presupuesto de Inversión directa Vigencia 2018)</t>
  </si>
  <si>
    <t>I trimestre $231,561,530 equivalentes al 0,33%; II trimestre $1.145.672.956 que equivale al 1.62%; III trimestre $ 1.270.485.775 que equivale al 1.81% y el IV trimestre $ 5.078.830.948 que equivale al 7.20% acumulado, para un total en la vigencia 
11% (10.96%)</t>
  </si>
  <si>
    <t>Giros de Presupuesto de Inversión Directa</t>
  </si>
  <si>
    <t>Presupuesto
Planeación
Despacho
Apoyos a la supervisión</t>
  </si>
  <si>
    <t>Resultado: VALOR GIRADO 13,919,662,556/VALOR TOTAL DEL PRESUPUESTO 82,160,597,981= 16,94%</t>
  </si>
  <si>
    <t>La Alcaldía Local giró para la vigencia el 17% del presupuesto de inversión directa.</t>
  </si>
  <si>
    <r>
      <t xml:space="preserve">Girar el </t>
    </r>
    <r>
      <rPr>
        <sz val="12"/>
        <color indexed="45"/>
        <rFont val="Arial Rounded MT Bold"/>
        <family val="2"/>
      </rPr>
      <t>50%</t>
    </r>
    <r>
      <rPr>
        <sz val="12"/>
        <rFont val="Arial Rounded MT Bold"/>
        <family val="2"/>
      </rPr>
      <t xml:space="preserve"> del presupuesto comprometido constituido como Obligaciones por Pagar de la vigencia 2017 y anteriores (Funcionamiento e Inversión).</t>
    </r>
  </si>
  <si>
    <t>Porcentaje de Giros de Presupuesto Comprometido Constituido como Obligaciones por Pagar de la Vigencia 2017 Realizados</t>
  </si>
  <si>
    <t>(Giros de Presupuesto Comprometido Constituido como Obligaciones por Pagar de la Vigencia 2017 Realizados/Total de Presupuesto Comprometido Constituido como Obligaciones por Pagar de la vigencia 2017)*100</t>
  </si>
  <si>
    <t>valores $59.515.211.126 correspondiente al 8% para el primer trimestre; $ 4.058.114.307 que equivale al 7%, para el segundo trimestre; $ 13.272.565.950 que equivale al 22% y en el IV trimestre un valor de $12.625.478.732 que equivale al 21% para un total del 58% de ejecución</t>
  </si>
  <si>
    <t>Giros de Presupuesto Comprometido Constituido como Obligaciones por Pagar de la Vigencia 2017</t>
  </si>
  <si>
    <t>VALOR COMPROMETIDO 4,751,000,713/ VALOR TOTAL DE PRESUPUESTO 76,074,477,542= 6,24%</t>
  </si>
  <si>
    <t>VALOR GIRADO 19,064,722,918/ VALOR TOTAL DEL PRESUPUESTO DE OBLIGACIONES DISPONIBLE  76,074,477,542</t>
  </si>
  <si>
    <t>Resultado: VALOR GIRADO 25.659.520.193 / VALOR TOTAL DEL PRESUPUESTO DE OBLIGACIONES DISPONIBLE 76,074,477,542 =34%</t>
  </si>
  <si>
    <t>Resultado: VALOR GIRADO 42,839,712,277 / VALOR TOTAL DEL PRESUPUESTO DE OBLIGACIONES DISPONIBLE 73,894,305,399 =57,97%</t>
  </si>
  <si>
    <t>La Alcaldía Local giró el 50% del presupuesto comprometido constituido como obligaciones por pagar de la vigencia 2017 y anteriores.</t>
  </si>
  <si>
    <r>
      <t xml:space="preserve">Adelantar el </t>
    </r>
    <r>
      <rPr>
        <sz val="12"/>
        <color indexed="45"/>
        <rFont val="Arial Rounded MT Bold"/>
        <family val="2"/>
      </rPr>
      <t>100%</t>
    </r>
    <r>
      <rPr>
        <sz val="12"/>
        <rFont val="Arial Rounded MT Bold"/>
        <family val="2"/>
      </rPr>
      <t xml:space="preserve"> de los procesos contractuales de malla vial y parques de la vigencia 2018, utilizando los pliegos tipo.</t>
    </r>
  </si>
  <si>
    <t>Porcentaje de Procesos Contractuales de Malla Vial y Parques de la Vigencia 2018 Realizados Utilizando los Pliegos Tipo</t>
  </si>
  <si>
    <t>(Porcentaje de Procesos Contractuales de Malla Vial y Parques de la Vigencia 2018 Realizados Utilizando los Pliegos Tipo/Total de Procesos Contractuales de Malla Vial y Parques de la Vigencia 2018)*100</t>
  </si>
  <si>
    <t>dos contratos 160/2017 Consorcio MP y 161/2017 Sofan Ingeniería S.A.S. y para la interventoría Proceso No.FDLB-CMA-007-2017, la cual fue socializada en comité de contratación de fecha 31 de octubre de 2017, cuyo número de contrato es el 158/2017 con ACI Proyectos S.A.S.</t>
  </si>
  <si>
    <t>Procesos Contractuales de Malla Vial y Parques de la Vigencia 2018</t>
  </si>
  <si>
    <t>SECOP</t>
  </si>
  <si>
    <t>Oficina de Infraestructura
Contratación
Comité de Contratación</t>
  </si>
  <si>
    <t>Resultado: FDLB-LP-002-2018 CONSERVACION DE VIAS FDLB-CMA-002-2018 ESTUDIOS Y DISEÑOS FDLB-LP-001-2018 MANTENIMIENTO PARQUES FDCB-CMA-001-2018 ESTUDIO Y DISEÑO DE PARQUES, se realizaron dichos de acuerdo a los pliegos tipos. Cumplimiento 100%</t>
  </si>
  <si>
    <t>SECOP II</t>
  </si>
  <si>
    <t>SE CUMPLIO AL 100% EN EL TRIMESTRE ANTERIOR</t>
  </si>
  <si>
    <t>La Alcaldía Local adelantó el 100% de los procesos contractuales de malla vial y parques de la vigencia 2018</t>
  </si>
  <si>
    <r>
      <t>Publicar el</t>
    </r>
    <r>
      <rPr>
        <sz val="12"/>
        <color indexed="45"/>
        <rFont val="Arial Rounded MT Bold"/>
        <family val="2"/>
      </rPr>
      <t xml:space="preserve"> 100% </t>
    </r>
    <r>
      <rPr>
        <sz val="12"/>
        <rFont val="Arial Rounded MT Bold"/>
        <family val="2"/>
      </rPr>
      <t>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r>
  </si>
  <si>
    <t>Porcentaje de Publicación de los Procesos Contractuales del FDL y Modificaciones Contractuales Realizado</t>
  </si>
  <si>
    <t>(Procesos y Modificaciones Contractuales Publicados en el Portal SECOP/Total de Procesos y Modificaciones Contractuales de la Vigencia 2018)*100</t>
  </si>
  <si>
    <t>TODOS LOS PROCESOS CONTRACTUALES FUERON PUBLICADOS EN EL SECOP 1 Y SECOP 2</t>
  </si>
  <si>
    <t>Publicación de los Procesos Contractuales del FDL y Modificaciones Contractuales</t>
  </si>
  <si>
    <t>Contratación</t>
  </si>
  <si>
    <t>Todos los procesos contractuales vigentes se encuentran publicados y actualizados en las plataformas. Se cuenta con 162 contratos suscritos en la vigencia 2018.</t>
  </si>
  <si>
    <t>BASE DE DATOS-SECOP I Y SECOP II</t>
  </si>
  <si>
    <t>Se realizó el 100% de las modificaciones de acuerdo a los comites de contratacion como de la publicacion del PAA version 7. A la fecha en el secop 2 se encuentran publicados el 100% de los procesos adjudicados ( 169)</t>
  </si>
  <si>
    <t>SECOP 2-SECOP 1</t>
  </si>
  <si>
    <t xml:space="preserve">Resultado: Se suscribieron y modificaron los siguientes contratos y están publicados en el SECOP II  pag WEB
a. CONTRATAR LA PÓLIZA DE SEGURO DE VIDA GRUPO, PARA LOS EDILES DE LA LOCALDIDAD DE BOSA PARA LA VIGENCIA 2018-2019 DE CONFORMIDAD CON LO ESTABLECIDO EN LOS ESTUDIOS PREVIOS INVITACION PÚBLICA Y FORMATOS DEL ANEXO TÉCNICO.
b. CONTRATO 171-ORDEN DE COMPRA 30342 ADQUIRIR UN MICROBUS PARA MEJORAR LA CAPACIDAD OPERATIVA DE LA ALCALDÍA LOCAL DE BOSA CON BASE AL ACUERDO MARCO DE PRECIOS CCE-312-1-AMP-2015 DE COLOMBIA COMPRA EFICIENTE Y LOS ESTUDIOS PREVIOS.
c. CONTRATO 172 ORDEN DE COMPRA 30341 ADQUIRIR UN VEHÍCULO PICK UP PARA MEJORAR LA CAPACIDAD OPERATIVA DE LA ALCALDÍA LOCAL DE BOSA CON BASE AL ACUERDO MARCO DE PRECIOS CCE-312-1-AMP-2015.
d. CONTRATO 173 - ORDEN DE COMPRA 30368 ADQUIRIR UNA CAMIONETA CAMPERO PARA MEJORAR LA CAPACIDAD OPERATIVA DE LA ALCALDÍA LOCAL DE BOSA CON BASE AL ACUERDO MARCO DE PRECIOS CCE-312-1-AMP-2015 DE COLOMBIA COMPRA EFICIENTE Y LOS ESTUDIOS PREVIOS.
e. ORDEN DE COMPRA CCE 30589: "CONTRATAR EL SUMINISTRO DE ELEMENTOS DE PAPELERÍA, ÚTILES DE ESCRITORIO, ARTÍCULOS DE OFICINA, MEDIOS MAGNÉTICOS DE ALMACENAMIENTO, CON DESTINO AL FONDO DE DESARROLLO LOCAL DE BOSA Y LA JUNTA ADMINISTRADORA LOCAL CON BASE EN EL ACUERDO MARCO DE PRECIOS CCE-432-1-AMP-2016 SUSCRITO POR COLOMBIA COMPRA EFICIENTE".
f. ORDEN DE COMPRA CCE 30617 : "EL CONTRATISTA SE OBLIGA CON LA ALCALDÍA LOCAL A GARANTIZAR EL SERVICIO DE INTERNET POR MEDIO DE CANAL DEDICADO PARA EL PUNTO VIVE DIGITAL UBICADO EN LA CRA 100 N° 52-24 SUR SEGUNDO PISO CON BASE AL ACUERDO MARCO DE PRECIOS CCE-427-AMP-2016"
g. CONTRATAR EL SUMINISTRO A MONTO AGOTABLE DE TÓNER, CARTUCHOS Y UNIDAD DE IMÁGEN PARA LAS IMPRESORAS Y PLOTTER CON DESTINO AL FONDO DE DESARROLLO LOCAL DE BOSA Y LA JUNTA ADMNISTRADORA LOCAL.
h. CONTRATAR EL SUMINISTRO DE PUBLICIDAD IMPRESA Y ELEMENTOS POP CON LA IMÁGEN INSTITUCIONAL DE LA ALCALDÍA LOCAL DE BOSA, DE ACUERDO CON LOS ESTUDIOS PREVIOS, ANEXO TÉCNICO E INVITACÓN PÚBLICA.
i. EL CONTRATISTA SE OBLIGA A PRESTAR SUS SERVICIOS PROFESIONALES COMO ABOGADO EN EL ÁREA DE GESTIÓN DEL DESARROLLO LOCAL, OFICINA DE CONTRATACIÓN EN EL ACOMPAÑAMIENTO PRECONTRACTUAL, CONTRACTUAL Y POSTCONTRACTUAL DEL POAI 2018
</t>
  </si>
  <si>
    <t xml:space="preserve">https://community.secop.gov.co/Public/Tendering/ContractNoticePhases/View?PPI=CO1.PPI.1684036&amp;isFromPublicArea=True&amp;isModal=False
https://www.colombiacompra.gov.co/tienda-virtual-del-estado-colombiano/ordenes-compra/30342
https://www.colombiacompra.gov.co/tienda-virtual-del-estado-colombiano/ordenes-compra/30341
https://www.colombiacompra.gov.co/tienda-virtual-del-estado-colombiano/ordenes-compra/30368
https://www.colombiacompra.gov.co/tienda-virtual-del-estado-colombiano/ordenes-compra/30589
https://www.colombiacompra.gov.co/tienda-virtual-del-estado-colombiano/ordenes-compra/30617
"https://community.secop.gov.co/Public/Tendering/ContractNoticePhases/View?PPI=CO1.PPI.1864573&amp;isFromPublicArea=True&amp;isModal=False
"
https://community.secop.gov.co/Public/Tendering/ContractNoticePhases/View?PPI=CO1.PPI.1897168&amp;isFromPublicArea=True&amp;isModal=False
https://community.secop.gov.co/Public/Tendering/ContractNoticePhases/View?PPI=CO1.PPI.2005662&amp;isFromPublicArea=True&amp;isModal=False
</t>
  </si>
  <si>
    <t xml:space="preserve">Para el IV trimestre se suscribieron 80 contratos entre Oct a DIC, así: CITIUS COLOMBIA
SOLUTION COPY LTDA
LUX MARINELA FORERO CHIGUAZUQUE
FRANKLIN  GONZALEZ PLAZAS
NASLY  VARGAS CHAVARRO
MARIA CAMILA ZUKIM OSORIO
JHON FREDY RODRIGUEZ
IMPECOS SAS
ANDREA LILIANA VARGAS TRIANA
MAYNER  ARDILA VARGAS
JUAN PABLO ORTEGA WALTEROS
CARLOS ANDRES PEÑA GONZALEZ
SHIRLEY YADEIBY BARBOSA PARRA
KETTY JOHANA TOVAR RODRIGUEZ
LEGARCHIVO S A S
HILDEBRANDO DE JESUS JARAMILLO AGUIRRE
JENNY JOHANA HERNANDEZ AGUILAR
JOSE LUIS CABEZAS PULGARIN
LEIDY JOHANA GUAYAZAN GUERRERO
HEBER ELIAS ROJAS VARGAS
JHONATAN DAVID VIDAL AREVALO
GERMAN EDUARDO ROJAS MORA
ADRIANA LISBET RIVERA DIAZ
MIGUEL ANGEL VANEGAS HUERTA
JOHANNA  RICO
RENAULT SOCIEDAD DE FABRICACION DE AUTOMOTORES S A S
SUZUKI MOTOR DE COLOMBIA S  A
INCOLMOTOS YAMAHA S A
RENAULT SOCIEDAD DE FABRICACION DE AUTOMOTORES S A S
CORPORACION ACADEMICA Y DE INVESTIGACION PARA EL DESARROLLO , LA COMUNICACION Y LA CULTURA
ASOCIACION DE DISCAPACITADOS FISICOS DEL SUR ASODISFISUR
VLADIMIR  VARGAS MONTENEGRO
YENIFER JOANA ARANGO LOAIZA
WILLIAM ANDRES OLARTE CORREDOR
BORIS JAVIER ECHEVERRIA GUTIERREZ
INCITECO S A S
CONSORCIO DR PARQUES BOSA
MABEL TATIANA RODRIGUEZ BETANCOURT
UNION TEMPORAL SICVEL BOSA 2018
EDITORIAL CONTEXTO JURIDICO LTDA
SOCIALVEC SAS
SAFRID INGENIERIA SAS
PEDRO EUGENIO GONZALEZ RODRIGUEZ
JORGE ALEXSANDER CÉSPEDES RODRÍGUEZ
ASEGURADORA SOLIDARIA DE COLOMBIA ENTIDAD COOPERATIVA
BASA DISEÑO S A S
CORPORACION TIEMPO DE MUJERES COLOMBIA
UNION TEMPORAL SS 2018
UNION TEMPORAL NAVIDADES
CONSORCIO NAVIDADES BOSA 2018
CONSORCIO HI BOSA
CONSORCIO VIAL BOSA CCC
ZEA MAYZ ASOCIACION PARA EL DESARROLLO INTEGRAL DE LA CULTURA Y EL MEDIO AMBIENTE
TECNOPHONE COLOMBIA S.A.S.
FUNDACION ECODES
UNION TEMPORAL TECNOLOGICA MERANI
CONSORCIO ECOIMCO
CENTRO DE RECURSOS EDUCATIVOS PARA LA COMPETITIVIDAD EMPRESARIAL LTDA
NEUTA INGENIERIA Y CONSTRUCCION SAS
CORPORACION FAICP FESTIVAL ARTISTICO INTERNACIONAL INVASION DE CULTURA POPULAR
CONSORCIO  INTERPARQUES
UNION TEMPORAL RJ
ASOCIACION DE HOGARES SI A LA VIDA
CENTRO CAR 19 LIMITADA
INGENIERIA Y GESTION VIAL SOCIEDAD POR ACCIONES SIMPLIFICADA
IMPECOS SAS
SECURITY VIDEO EQUIPMENT SAS
INGENIERIA DE PROYECTOS S.A.S.
ENVIRONMENTAL AND GEOMECHANICAL SOLUTIONS EGS SAS
CORPORACION FRACTAL
CORPORACION CONVIVENCIA
HAGGEN AUDIT S A S
MOSTHYE VICENTE MEDINA RODRIGUEZ
JAMES  RIVEROS TELLEZ
CORPORACION METAMORFOSIS
FUNDACION DE CIENCIA Y TECNOLOGIA GLOBAL
FUNDACION SOCIAL COLOMBIA ACTIVA
FUNDACION SOCIAL PARA LA RECREACION LA CULTURA Y EL DEPORTE
FUNDACION SOCIAL COLOMBIA ACTIVA
HECTOR MILCIADES GUERRA MONCALEANO
y se realizaron 171  modificaciones entre adiciones y otros, asi:
JUAN PABLO BELTRAN VARGAS
SANDRA PATRICIA GONZALEZ GONZALEZ
AMPARO  RAMIREZ CASTILLO
AMPARO  RAMIREZ CASTILLO
NELSON DAVID VELOZA ALFONSO
SANDRA JULIETA IBARRA RUIZ
SANDRA JULIETA IBARRA RUIZ
YEGCID  WALTEROS RUIZ
JUAN STEVENS RAMIREZ PIÑEROS
JOHN FREDY SILVA LOZANO
NELSON RODOLFO OSORIO PINILLA
MIGUEL ANGEL PEREZ QUIROGA
ALEXANDRA  BUSTOS TRUJILLO
SONIA PATRICIA RINCON FONSECA
KATIA MARIA BELTRAN CASTRO
EDWARD FERNANDO MONTOYA GOMEZ
CARLOS JAVIER CASTAÑO ALVARADO
WILSON ALBERTO SANCHEZ RODRIGUEZ
NIXON  ORTIZ GUERRERO
JUAN CARLOS CALDERON AYALA
LUZ AYDEE SIACHOQUE GARZON
ALEXANDER  ARIAS CASTELLANOS
LUZ CONSUELO FERNANDEZ CARDENAS
MONICA LILIANA DEL VILLAR CALLEJAS
SANDRA MILENA SANCHEZ GAMBA
OSCAR LEONARDO ARIAS REYES
CAMILO ANDRES DURAN CEPEDA
NESTOR HUGO RAMIREZ CAMERO
LINA PAOLA BONILLA BENITEZ
NARCY JOHANNA MANOSALVA BERNAL
JOSE STIVE CORREDOR CELEITA
RICARDO  GARCIA ALVARADO
RICARDO  RUBIO ANGULO
ANDREA PAOLA VILLAMARIN NAVERO
CESAR AUGUSTO CASAS PACHECO
JOHN FREDY FONSECA RICO
SINDY STEFANIA LOPEZ GALARZA
CLAUDIA YANNETH MURCIA RUIZ
MARIBEL  NEUSA SOTELO
ARIZ FELIPE YEPEZ PUERTO
MOISES ANDRES DIAZ ANGULO
GUILLERMO ANDRES LONDOÑO RUIZ
GINA  PALOMINO REYES
MARYERLI  VARGAS DAZA
FREDDY ANDRES ARANGO RODRIGUEZ
ANDREA  MOGOLLON RUGE
DAIRO ALEXANDER MAHECHA MAHECHA
WILSON ALBERTO GONZALEZ SALAMANCA
MARIA NUBIA ZAMBRANO ROMERO
ANDRES  GARCIA CUBILLOS
MARIA ANGELICA GARZON VERA
HILDA LEONOR SILVA MALAGON
CAROLINA DEL CARMEN CARABALLO CASTILLA
DIANA CAROLINA ORTIZ
OSCAR GIOVANNY CONTRERAS NOVOA
ANDRES FERNANDO MENDOZA ROCHA
RAUL ARCADIO FORERO MARTINEZ
JESSICA PAOLA QUITIAN ARIZA
ANGELA PATRICIA GARCIA CRUZ
EDNA CAROLINA ARANGO CORREA
CARMEN ELISA LADINO RODRIGUEZ
STEFANI LIZETH ECHEVERRIA SANCHEZ
ADRIANA LUCIA ESPINOSA BALLEN
LINA FERNANDA LOPEZ GARCIA
FABIO  AVENDAÑO VALENCIA
RICARDO  RODRIGUEZ GARCIA
DARIO FERNANDO MONTERO SANCHEZ
LUZ ADRIANA VILLAREAL SANCHEZ
LUCY LEONILA SEPULVEDA ARAUJO
MARIA NATHALYA DELGADO MUÑOZ
DIANA MARIA REALPE ROSERO
ALBEIRO  SANCHEZ RODRIGUEZ
CARLOS ARTURO MAZ PONCE DE LEON
MILDRED TATIANA MORENO CASTRO
WILLIAM  SANCHEZ FERRUCHO
JOSE ORLANDO RUIZ GARCIA
ALBA AZUCENA PEÑA GARZON
JULIO ANDRES BAUTISTA ALBARRACIN
FAINORY LIZETH TIBADUIZA LANDINEZ
PRUDENCIO  BECERRA FINO
MARIA JULIANA GONZALEZ RINCON
EMERSON  RIVERA CORTES
JHON ALEXANDER TIBADUIZA CASTAÑEDA
YUDY STELLA FONSECA RICO
JOSE GABRIEL MOLINA LAGOS
LUIS FELIX GUTIERREZ MERINO
ALBA LUZ MARTINEZ SALAZAR
JAVIER AUGUSTO GARCIA PAEZ
SANDRA MILENA GUZMAN ROMERO
JESUS ADOLFO GUTIERREZ CHAPARRO
YEIMIN EMILIA AMAYA
JOHANNA ALEXANDRA LEGUIZAMON ACEVEDO
ANDRES RICARDO HERRERA BERNAL
JULIA ADRIANA TELLEZ VANEGAS
LEOSMEL  MEDINA MOLINA
PEDRO AUGUSTO DEL CAMPO NEIRA
ROLANDO ESTEBAN CRUZ ACOSTA
MARIO ALONSO MORENO MONTES
ENRIQUE  ESCOBAR JIMENEZ
ANDREA DEL PILAR GUERRERO RODRIGUEZ
NESTOR GERMAN GONZALEZ MOTTA
JAYNIE LIANNE BECERRA SALVADOR
MARTHA CONSUELO PRIETO LEON
HELMER OSWALDO LOPEZ RODRIGUEZ
CARLOS ENRIQUE FREYLE MATIZ
JENNIFER PAOLA MONDRAGON PACHON
CARLOS ENRIQUE SANCHEZ ALVAREZ
LIZETH CAROLINA SANTIAGO TIBAVIZCO
LEIDY CAMILA ALVAREZ GIL
JOHANNA MARCELA LOPEZ SALAMANCA
JUAN PABLO GOMEZ MONTAÑA
MIGUEL ANGEL GONZALEZ BARRETO
YENNY ALEXANDRA MORA ROA
LILIANA ANGELICA RAMIREZ ALVAREZ
DIANA MARCELA CABRERA GIL
HOLMAN FERNANDO PIÑEROS ARENAS
MARIA ISABEL CARREÑO MARQUEZ
CARLOS EDUARDO TELLEZ DIAZ
JOSE VICENTE BRIÑEZ ROJAS
WILLIAM ALBERTO SUAREZ QUESADA
JOSE DAVID CRISTANCHO PEREZ
YIMI ALEXANDER BELTRAN ORTIZ
MALEIDY ALEXANDRA CHAVES MARTINEZ
KATHERIN JOHANNA MORENO CASTAÑEDA
DIANA MARCELA GOMEZ ESPITIA
FERNANDO ANDRÉS CARVAJAL MOLINA
GERMAN EDUARDO GODOY RIVERA
INES ESTHER ESTEBAN PARRA
SEGURIDAD NUEVA ERA LTDA
AUTOMOTORES COMAGRO S.A.
AUTOMOTORES COMAGRO S.A.
ZAIDA VIANNEY RODRIGUEZ RODRIGUEZ
NURY JASBLEIDY CAMACHO REMOLINA
ANGELA SOFIA SEPULVEDA TORRIJOS
CARLOS ARTURO BELLO PACHON
CARLOS ANDRES SERRANO GARZON
GINNA LIZETH SERNA GARCIA
SOLUTION COPY LTDA
LUX MARINELA FORERO CHIGUAZUQUE
FRANKLIN  GONZALEZ PLAZAS
NASLY  VARGAS CHAVARRO
MARIA CAMILA ZUKIM OSORIO
JHON FREDY RODRIGUEZ
ANDREA LILIANA VARGAS TRIANA
MAYNER  ARDILA VARGAS
JUAN PABLO ORTEGA WALTEROS
CARLOS ANDRES PEÑA GONZALEZ
SHIRLEY YADEIBY BARBOSA PARRA
KETTY JOHANA TOVAR RODRIGUEZ
LEGARCHIVO S A S
JHON JAIRO BARRETO FERIA
JENNY JOHANA HERNANDEZ AGUILAR
JOSE LUIS CABEZAS PULGARIN
LEIDY JOHANA GUAYAZAN GUERRERO
HEBER ELIAS ROJAS VARGAS
JHONATAN DAVID VIDAL AREVALO
GERMAN EDUARDO ROJAS MORA
ADRIANA LISBET RIVERA DIAZ
MIGUEL ANGEL VANEGAS HUERTA
SUZUKI MOTOR DE COLOMBIA S  A
INCOLMOTOS YAMAHA S A
ASOCIACION DE DISCAPACITADOS FISICOS DEL SUR ASODISFISUR
YENIFER JOANA ARANGO LOAIZA
WILLIAM ANDRES OLARTE CORREDOR
UNION TEMPORAL SICVEL BOSA 2018
PEDRO EUGENIO GONZALEZ RODRIGUEZ
JORGE ALEXSANDER CÉSPEDES RODRÍGUEZ
NEUTA INGENIERIA Y CONSTRUCCION SAS
JAMES  RIVEROS TELLEZ
UNION TEMPORAL BIOLIMPIEZA
UNION TEMPORAL BIOLIMPIEZA
 </t>
  </si>
  <si>
    <t>SECOP II-PAG WEB</t>
  </si>
  <si>
    <t>La Alcaldía Local publicó el 100% de la contratación del FDl así como las modificaciones contractuales.</t>
  </si>
  <si>
    <r>
      <t xml:space="preserve">Adquirir el </t>
    </r>
    <r>
      <rPr>
        <sz val="12"/>
        <color indexed="45"/>
        <rFont val="Arial Rounded MT Bold"/>
        <family val="2"/>
      </rPr>
      <t>80%</t>
    </r>
    <r>
      <rPr>
        <sz val="12"/>
        <rFont val="Arial Rounded MT Bold"/>
        <family val="2"/>
      </rPr>
      <t xml:space="preserve"> de los bienes de Características Técnicas Uniformes de Común Utilización a través del portal Colombia Compra Eficiente.</t>
    </r>
  </si>
  <si>
    <t>Porcentaje de bienes de caracteristicas tecnicas uniformes de común utilización aquiridos a través del portal CCE</t>
  </si>
  <si>
    <t>Evidencia los procesos adelantados por tienda virtual de contratación del portal Colombia Compra Eficiente, así: Ordenes de Compra; No. 18883 – S.O.S. Soluciones de Oficina y Suministros S.A., No. 18882 – Uniples S.A., No. 16286 – Institucional Star Service ltda.; No. 16251 – organización Terpel S.A., No. 15740 – Unión Temporal Biolimpieza, No. 15516 -Jargu S.A. corredores de seguros y No.24393 – Seguritech privada S.A.  En lo reportado no hay información en los dos últimos trimestres, lo cual es incorrecto dado que se evidenciaron dos procesos (S.O.S. Soluciones de Oficina y Suministros S.A. y Uniples S.A) para el III y (Seguritech privada S.A.), para el IV trimestre.</t>
  </si>
  <si>
    <t>Bienes de Características Técnicas Uniformes de Común Utilización a través del portal Colombia Compra Eficiente Aquiridos</t>
  </si>
  <si>
    <t>PARA EL I TRIMESTRE SOLO HA REALIZADO LA CONTRATACION DEL SERVICIO DE LIMPIEZA BAJO ORDE DE COMPRA 27064</t>
  </si>
  <si>
    <t>PORTAL COLOMBIA COMPRA EFICIENTE</t>
  </si>
  <si>
    <t xml:space="preserve">PARA EL 2 TRIMESTRE SE REALIZARON 3 COMPRAS POR EL PORTAL DE COLOMBIA COMPRA EFICIENTE BAJO LAS ORDENES 
27064  DEL 02/04/2018
28704 25/05/18  
28705  25/05/18 </t>
  </si>
  <si>
    <t xml:space="preserve">Resultado: Se realizaron 6 ordenes de compra en el portal Colombia Compra Eficiente, de la siguiente manera:
Orden # 29984 del 18/07/2018
Orden # 30341 del 03/08/2018
Orden # 30342  del 03/08/2018
Orden # 30368  del 06/08/2018
Orden # 30589  del 14/08/2018
Orden # 30617  del 14/08/2018
</t>
  </si>
  <si>
    <t xml:space="preserve">Resultado: Se realizaron 5 ordenes de compra en el portal Colombia Compra Eficiente, de la siguiente manera:
Orden # 32421
Orden # 32420
Orden # 32419
Orden # 32418
Orden # 30617
</t>
  </si>
  <si>
    <t>La Alcaldía Local adquirio el 80% de los bienes de características técnicas uniformes a través del portal Colombia Compra Eficiente.</t>
  </si>
  <si>
    <t>Aplicar el 100% de los lineamientos establecidos en la Directiva 12 de 2016  o aquella que la mofique o susutituya.</t>
  </si>
  <si>
    <t>Porcentaje de Lineamientos Establecidos en la Directiva 12 de 2016 o Aquella que la Modifique Aplicados</t>
  </si>
  <si>
    <t>(Lineamientos Establecidos en la Directiva 12 de 2016 o Aquella que la Modifique Aplicados/Total de Lineamientos Establecidos en la Directiva 12 de 2016 o Aquella que la Modifique)*100</t>
  </si>
  <si>
    <t>100% de los lineamientos establecidos en la Directiva 12 de 2016  o aquella que la mofique o susutituya.</t>
  </si>
  <si>
    <t>Lineamientos Establecidos en la Directiva 12 de 2016 o Aquella que la Modifique</t>
  </si>
  <si>
    <t>Solicitud de no Hay
Solicitud de adiciones
Solicitudes de viabilidad</t>
  </si>
  <si>
    <t>SE CUENTA CON VIABILIDAD TECNICA DE ACUERDO A LA DIRECTIVA 12 EN TEMAS DE MALLA VIAL Y PARQUES CON RADICADOS 20185710103472-20185710080332-20184210263972</t>
  </si>
  <si>
    <t>Resultado: Se tiene concepto de viabilidad con radicado 20185710154922, 20185710154912, 20185710158182-20185710149132-20185710163722-20185710162022</t>
  </si>
  <si>
    <t>Se cuenta con 9 solicitudes de aval para el tema de cultura, 6 solicitudes de aval en temas de seguridad, 1 aval en tema de salud, 2 con el IDRD, 3 con la Secretaria de Integracion social, 2 con el IDPAC, 2  en tema ambiental, 1 con el IDIGER, 5 con la ecretaria de Gobierno y 1 en Educacion.</t>
  </si>
  <si>
    <t>SECOP II ORFEO</t>
  </si>
  <si>
    <t>La Alcaldía Local aplicó el 100% de los lineamientos establecidos en la directiva 12 de 2016 o aquella que la modifique o sustituya.</t>
  </si>
  <si>
    <t>Ejecutar el 100% del plan de implementación del SIPSE local.</t>
  </si>
  <si>
    <t>Porcentaje de Ejecución del Plan de Implementación del SIPSE Local</t>
  </si>
  <si>
    <t>(Acciones Cumplidas del Plan de Implementación de SIPSE Local/Total de Acciones del Plan de Implementación de SIPSE Local)*100</t>
  </si>
  <si>
    <t>No hay líne base.
A la fecha no se conoce cómo se realizará la implementación de este módulo, por lo que se programará el cumplimiento de la meta para el último trimestre de la vigencia</t>
  </si>
  <si>
    <t>Plan de Implementación del SIPSE Local</t>
  </si>
  <si>
    <t>SIPSE</t>
  </si>
  <si>
    <t>Oficina de Planeación</t>
  </si>
  <si>
    <t>Según informe de la DGPDL, la alcaldía local cumplió el plan de implementación de SIPSE</t>
  </si>
  <si>
    <t>Informe de la DGPDL</t>
  </si>
  <si>
    <t>Según el Informe remitido por la Dirección para la Gestión del desarrollo local, la alcaldía local cuenta con un porcentaje de avance del 82%</t>
  </si>
  <si>
    <t>La Alcaldía Local ejecutó el 100% del plan de implementación del SIPSE local.</t>
  </si>
  <si>
    <t>La Alcaldía Local ejecutó el 92% del plan de implementación del SIPSE local.</t>
  </si>
  <si>
    <t>Asistir al 100% de las jornadas de actualización y unificación de criterios contables con las alcaldías locales bajo el nuevo marco normativo contable programadas por la Dirección Financiera de la SDG</t>
  </si>
  <si>
    <t>Porcentaje de asistencia a las jornadas programadas por la Dirección Financiera de la SDG</t>
  </si>
  <si>
    <t>(No. de jornadas a las que asistió el contador del FDL/No. de jornadas programadas por la Dirección Financiera)*100</t>
  </si>
  <si>
    <t>No se cuenta con linea base</t>
  </si>
  <si>
    <t>Asistencia a las jornadas de actualización y unificación de criterios</t>
  </si>
  <si>
    <t>Actas de reunión</t>
  </si>
  <si>
    <t>Oficina de Contabilidad</t>
  </si>
  <si>
    <t>Actas de reunión Vs. Cronograma</t>
  </si>
  <si>
    <t xml:space="preserve">Según la subsecretaría de gestión institucional y la dirección financiera, la alcaldía local de bosa participó de todas las jornadas de unificación de criterios </t>
  </si>
  <si>
    <t>radicado 20184000255093</t>
  </si>
  <si>
    <t>Según informe presentado por la subsecretaría de gestión institucional y la Dirección Financiera la alcaldía local asistió a todas las jornadas de unificación de criterios contables</t>
  </si>
  <si>
    <t>Según el informe remitido por la Subsecretaria de Gestión Institucional la alcaldía local de Bosa, asisitió a la mesa de trabajo del día 28 de agosto de 2018</t>
  </si>
  <si>
    <t>La Alcaldía Local asistió al 100% de las jornadas de actualización y unificación de criterios contables en el trimestre.</t>
  </si>
  <si>
    <t>Reporte Subsecretaría de Gestión Institucional</t>
  </si>
  <si>
    <t>La Alcaldía Local asistió al 100% de las jornadas de actualización de criterios contables durante la vigencia.</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</si>
  <si>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</si>
  <si>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Porcentaje de reporte de información insumo para contabilidad</t>
  </si>
  <si>
    <t>(No. de reportes trimestrales remitidos al contador via Orfeo/No. de trimestres del año)*100
(Según la alcaldía se puede cambiar la periodicidad a mensual)</t>
  </si>
  <si>
    <t>Mensualmente: multas, almacén, presupuesto, liquidación obligaciones por pagar, avance contratos de obra.</t>
  </si>
  <si>
    <t>Reportes realizados</t>
  </si>
  <si>
    <t>ORFEO-CORREO INSTITUACIONAL</t>
  </si>
  <si>
    <t>Contratación
Presupuesto
Almacén 
IVC</t>
  </si>
  <si>
    <t>frente a los 3 temas relacionados de multas, liquidacion y PAC, no se han remitido mediante ORFEO la informacion, solicitada, pero los estados contables se actualizan mediante reuniones de trabajo y controles adicionales. Solo se cuenta un memorando para el tema de multas.</t>
  </si>
  <si>
    <t>SE CUENTA CON ENTREGA DE INFORMACION FRENTE AL PAC Y MULTAS CON RADICADOS 20185720007233-20185720011163-20185730006673-20185730004443-20185730002633-20185730007533</t>
  </si>
  <si>
    <t>SE CUENTA CON ENTREGA DE INFORMACION FRENTE AL PAC Y MULTAS CON RADICADOS 20185720014073-20185730009943-20185730014433</t>
  </si>
  <si>
    <t>SE CUENTA CON ENTREGA DE INFORMACION FRENTE AL PAC Y MULTAS CON RADICADOS 20185720017713-20185720017823-20185720018093-20185720018233-20185720018413-20185720019043-20185720019303-20185720019563-20185720019653-20185720019793-20185720019873-20185720019993-20185720020053-20185720020453-20185720020373-20185720020863-20185720021153-20185720022493-20185720022603-20185720022733-20185720022783-20185720022923-20185720023003-20185720023153-20185730018223-20185730020633-20185730020633-20185730023953</t>
  </si>
  <si>
    <t>ORFEO-CARPETAS CONTABILIDAD</t>
  </si>
  <si>
    <t>La Alcaldía Local reportó trimestralmente al contador del FDL el 75% de la información insumo para los estados contables en materia de multas, contratación, almacén, presupuesto, liquidación de contratos, avances de ejecución contractual, entre otros.</t>
  </si>
  <si>
    <t>SERVICIO A LA CIUDADANIA</t>
  </si>
  <si>
    <t>Responder el 100% de los requerimientos asignados al proceso/Alcaldia Local durante cada trimestre</t>
  </si>
  <si>
    <t>Porcentaje de Requerimientos Asignados a la Alcaldia Local Respondidos</t>
  </si>
  <si>
    <t>(Cantidad de respuestas oportunas a los requerimientos ciudadanos asignados al proceso/Alcaldía Local durante la vigencia 2018  /Cantidad de requerimientos ciudadanos de la vigencia 2018 asignados al proceso/Alcaldía Local)*100</t>
  </si>
  <si>
    <t>60% DE PETICIONES</t>
  </si>
  <si>
    <t>Requerimientos Asignados a la Alcaldia Local Respondidos</t>
  </si>
  <si>
    <t>ORFEO-MATRIZ SAC</t>
  </si>
  <si>
    <t>ORFEO-MATRIZ SAC-MATRIZ DE SEGUMIENTO ALCALDIA</t>
  </si>
  <si>
    <t>se han radicado 327 requerimientos y se han contestado 50</t>
  </si>
  <si>
    <t>matriz SAC-orfeo</t>
  </si>
  <si>
    <t xml:space="preserve">EN EL MES DE ABRIL A JUNIO SE HAN RECIBIDO 288 Y SE HAN CONTESTADO 67, PERO ES DE ACLARAR QUE LOS QUE SE RADICARON EL 21 DE JUNIO ESTAN TODAVIA EN TIEMPOS DE RESPUESTA AL 16 DE JULIO </t>
  </si>
  <si>
    <t>ORFEO-MATRIZ DE SEGUIMIENTO</t>
  </si>
  <si>
    <t>EN EL MES DE JULIO A SEPTIEMBRE SE HAN RECIBIDO 165 Y SE HAN CONTESTADO 83, PERO ES DE ACLARAR QUE LOS QUE SE RADICARON EL 21 DE SEPTIEMBRE ESTAN TODAVIA EN TIEMPOS DE RESPUESTA AL 16 DE OCTUBRE</t>
  </si>
  <si>
    <t>ORFEO-BASE DE DATOS SAC</t>
  </si>
  <si>
    <t>EN EL MES DE OCTUBRE A DICIEMBRE SE RADICARON 111  PERO ES DE ACLARAR QUE LOS QUE SE RADICARON EL 21 DE DICIEMBRE ESTAN TODAVIA EN TIEMPOS DE RESPUESTA, ES DECIR QUE OFICIALMENTE SE CUENTA CON 87 DE LOS CUALES 27 SE HAN CONTESTADO</t>
  </si>
  <si>
    <t>La Alcaldía Local respondió en promedio el 30% de los requerimientos asignados en la vigeencia.</t>
  </si>
  <si>
    <t>GESTIÓN DEL PATRIMONIO DOCUMENTAL</t>
  </si>
  <si>
    <t>Aplicar la TRD al 100% de la serie contratos en la alcaldía local para la documentación producida entre el 29 de diciembre de 2006 al 29 de septiembre de 2016</t>
  </si>
  <si>
    <t>TRD de contratos aplicada para la serie de contratos en la alcaldía local para la documentación producida entre el 29 de diciembre de 2006 al 29 de septiembre de 2016</t>
  </si>
  <si>
    <t>(No. Contratos con aplicación de la TRD en la alcaldía local/Total de contratos del periodo 2006-2016)*100</t>
  </si>
  <si>
    <t>TRD aplicada serie contratos</t>
  </si>
  <si>
    <t>50% (549)</t>
  </si>
  <si>
    <t>50%(550)</t>
  </si>
  <si>
    <t>Actas de capacitación</t>
  </si>
  <si>
    <t>Área de Gestión Corporativa Local</t>
  </si>
  <si>
    <t xml:space="preserve">Revisión Archivo físico </t>
  </si>
  <si>
    <t>En atención al informe remitido a travès de memorando o. N° 20184200449433 por la Dirección Administrativa,  la Alcaldía Local aplico la TRD a 322 contratos.</t>
  </si>
  <si>
    <t>Reporte Dirección Administrativa</t>
  </si>
  <si>
    <t>La Alcaldía Local aplicó el 67% de  contratos aplicada a la serie TRD para la documentación producida entre el 29 de diciembre de 2006 al 29 de septiembre de 2016.</t>
  </si>
  <si>
    <t>Radicado N° 20194220014113</t>
  </si>
  <si>
    <t>La Alcaldía Local aplicó el 71% de la TRD a la serie contratos para la documentación producida entre el 29 de diciembre de 2006 al 29 de septiembre de 2016.</t>
  </si>
  <si>
    <t>GERENCIA DE TI</t>
  </si>
  <si>
    <t>Cumplir el 100% de los lineamientos de gestión de las TIC imparticas por la DTI del nivel central para la vigencia 2018</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</si>
  <si>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</si>
  <si>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</si>
  <si>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Politicas de Gestión de TIC Impartidas por la DTI Cumplidas</t>
  </si>
  <si>
    <t>Sistema de Gestión Documental
Aplicativo Hola
Archivo área de Sistemas</t>
  </si>
  <si>
    <t>Administrador de red
Alcaldía Local de Antonio Nariño</t>
  </si>
  <si>
    <t>Seguimiento al Porcentaje de Políticas de Gestión TIC</t>
  </si>
  <si>
    <t>En atención al informe remitido por la DTI a travès de memorando No. 20184400435333 la Alcaldía Local cuenta con un avance de gestión del 75% respecto a los lineamientos emitidos.</t>
  </si>
  <si>
    <t>Informe DTI</t>
  </si>
  <si>
    <t>La Alcaldía Local cumplió con el 84% de los lineamientos de gestión de las TIC impartidas por la DTI.</t>
  </si>
  <si>
    <t>La Alcaldía Local cumplió con el 80% de los lineamientos de gestión de las TIC impartidas por la DTI.</t>
  </si>
  <si>
    <t>Integrar las herramientas de planeación, gestión y control, con enfoque de innovación, mejoramiento continuo, responsabilidad social, desarrollo integral del talento humano y transparencia</t>
  </si>
  <si>
    <t>IMPLEMENTACIÓN DEL MODELO INTEGRADO DE PLANEACIÓN Y GESTIÓN</t>
  </si>
  <si>
    <t>Hacer un (1) ejercicio de evaluación del normograma  aplicables al proceso/Alcaldía Local de conformidad con el procedimiento  "Procedimiento para la identificación y evaluación de requisitos legales"</t>
  </si>
  <si>
    <t>SOTENIBILIDAD DEL SISTEMA DE GESTIÓN</t>
  </si>
  <si>
    <t>Ejercicios de evaluación de los requisitos legales aplicables el proceso/Alcaldía realizados</t>
  </si>
  <si>
    <t>Numero de ejercicios de evaluación de los requisitos legales aplicables el proceso/Alcaldía realizados</t>
  </si>
  <si>
    <t>Fuentes de Requisitos Legales Aplicables al Proceso Registrados</t>
  </si>
  <si>
    <t>Herramienta de Registro de Requisitos Legales</t>
  </si>
  <si>
    <t>NIVEL CENTRAL-ALCALDIA</t>
  </si>
  <si>
    <t>Meta no programada para el primer trimestre</t>
  </si>
  <si>
    <t>La Alcaldía Local dio alcance a esta meta con el  radicado 20182000266183</t>
  </si>
  <si>
    <t xml:space="preserve"> radicado 20182000266183</t>
  </si>
  <si>
    <t>Desarrollar dos mediciones del desempeño ambiental en el proceso/alcaldía local de acuerdo a la metodología definida por la OAP</t>
  </si>
  <si>
    <t>Mediciones de desempeño ambiental realizadas en el proceso/alcaldia local</t>
  </si>
  <si>
    <t>Numero de mediciones del desempeño ambiental en el proceso/alcaldia local realizados</t>
  </si>
  <si>
    <t>Gestión Ambiental</t>
  </si>
  <si>
    <t>INFORMES DE SEGUIMIENTO</t>
  </si>
  <si>
    <t xml:space="preserve">La alcaldía local de bosa realizó la medición de desempeño ambiental </t>
  </si>
  <si>
    <t>Informe de medición de desempeño ambiental</t>
  </si>
  <si>
    <t>La Alcaldía Local realizó la medición de desempeño ambiental de acuerdo con la metodología definida por la OAP.</t>
  </si>
  <si>
    <t>La Alcaldía Local realizó 2 mediciones de desempeño ambiental de acuerdo con la metodología definida por la OAP.</t>
  </si>
  <si>
    <t>Dar respuesta al 100% de los requerimientos ciudadanos asignados a la Alcaldía Local durante la vigencia 2017, según la información de seguimiento presentada por el proceso de Servicio a la Ciudadanía.</t>
  </si>
  <si>
    <t>Porcentaje de requerimientos ciudadanos con respuesta de fondo ingresados en la vigencia 2017, según verificación efectuada por el proceso de Servicio a la Ciudadanía</t>
  </si>
  <si>
    <t xml:space="preserve"> ((Número de requerimientos ciudadanos con respuesta de fondo asignados a la Alcaldía Local de la vigencia 2017 /Número de requerimientos ciudadanos asignados a la Alcaldía Local de la vigencia 2017)*100%)</t>
  </si>
  <si>
    <t>Requerimientos con respuesta</t>
  </si>
  <si>
    <t>MATRIZ SAC-INFORMES DE SEGUIMIENTO ALCALDIA</t>
  </si>
  <si>
    <t>La Alcaldía Local dio respuesta al 49,7% de los requerimientos ciudadanos ingresados en la vigencia 2017 según reporte del SAC.</t>
  </si>
  <si>
    <t>Reporte SAC</t>
  </si>
  <si>
    <t>Registrar una (1) buena practica y una (1) experiencia producto de errores operacionales por proceso o Alcaldía Local en la herramienta institucional de Gestión del Conocimiento (AGORA)</t>
  </si>
  <si>
    <t>Buenas practicas y lecciones aprendidas identificadas por proceso o Alcaldía Local en la herramienta de gestión del conocimiento (AGORA)</t>
  </si>
  <si>
    <t>Numero de buenas practicas y lecciones aprendidas registradas por proceso o Alcaldía Local en la herramienta institucional de gestión del conocimiento (AGORA)</t>
  </si>
  <si>
    <t>Buenas y lecciones aprendidas identificadas en la herramienta de gestión del conocimiento  (AGORA)</t>
  </si>
  <si>
    <t>AGORA</t>
  </si>
  <si>
    <t>Realizó reporte de buena práctica en el espacio Ágora</t>
  </si>
  <si>
    <t>Informe de Reporte Ágora</t>
  </si>
  <si>
    <t>La Alcaldia Local registro experiencia aprendida en el enlace AGORA</t>
  </si>
  <si>
    <t>La Alcaldía Local registró para la vigencia una buena práctica y una lección aprendida .</t>
  </si>
  <si>
    <t>Depurar el 100% de las comunicaciones en el aplicativo de gestión documental (a excepción de los derechos de petición)</t>
  </si>
  <si>
    <t>Porcentaje de depuración de las comunicaciones en el aplicatio de gestión documental</t>
  </si>
  <si>
    <t>(Número de comunicaciones depuradas en el aplicativo de gestión documental ORFEO/Numero total de comunicaciones que se encuentran asignadas en el AGD ORFEO)*100</t>
  </si>
  <si>
    <t>Comunicaciones en el aplicativo de gestión documental ORFEO</t>
  </si>
  <si>
    <t>Según informe de ORFEO 1, la alcaldía local de bosa cuenta con corte a 30 de junio con 7526 comunicaciones aún en el aplicativo ORFEO 1</t>
  </si>
  <si>
    <t>Informe de ORFEO 1</t>
  </si>
  <si>
    <t>La Alcaldía Local depuró el 75% de las comunicaciones en el aplicativo de gestión documental</t>
  </si>
  <si>
    <t>La Alcaldía Local depuró el 77% de las comunicaciones en el aplicativo de gestión documental</t>
  </si>
  <si>
    <t>Mantener el 100% de las acciones de mejora asignadas al proceso/Alcaldía con relación a planes de mejoramiento interno documentadas y vigentes</t>
  </si>
  <si>
    <t>Acciones correctivas documentadas y vigentes</t>
  </si>
  <si>
    <t>(1-No. De acciones vencidas de plan de mejoramiento responsabilidad del proceso /N°  de acciones a gestionar bajo responsabilidad del proceso)*100</t>
  </si>
  <si>
    <t>Plan de Actualización de la Documentación</t>
  </si>
  <si>
    <t>OFICINA ASESORA DE PLANEACION</t>
  </si>
  <si>
    <t>Los planes de mejoramiento internos de la alcaldía local cuenta con un nivel de vencimiento del 25%</t>
  </si>
  <si>
    <t>Informe planes de mejoramiento</t>
  </si>
  <si>
    <t xml:space="preserve">Los resultados obtenidos en esta meta fueron los siguientes:
1. porcentaje de acciones internas actualizadas - 75%
</t>
  </si>
  <si>
    <t>Informe de planes de mejoramiento internos y matriz de seguimiento acciones de mejora externas</t>
  </si>
  <si>
    <t xml:space="preserve">La alcaldía local cuenta con actualización al 100% de las acciones correctivas asignadas </t>
  </si>
  <si>
    <t>La Alcaldía Local ha mantenido el 100% de las acciones de mejora asignadas con relación a los planes de mejoramiento interno documentadas y vigentes.</t>
  </si>
  <si>
    <t>Nivel de vencimiento contraloria</t>
  </si>
  <si>
    <t xml:space="preserve"> Vencimiento planes internos</t>
  </si>
  <si>
    <t>Realizar la publicación del 100% de la información relacionada con el proceso/Alcaldía atendiendo los lineamientos de la ley 1712 de 2014</t>
  </si>
  <si>
    <t>Información publicada según lineamientos de la ley de transparencia 1712 de 2014</t>
  </si>
  <si>
    <t>(No.criterios cumplidos según la herramienta de medición de requisitos e indice de transparencia/No. Criterios definidos según la herramienta de medición de requisitos e indice de transparencia)*100</t>
  </si>
  <si>
    <t>90 % DE CUMPLIMIENTO EN LA PUBLICACION</t>
  </si>
  <si>
    <t>PUBLICACIÓN DE LINEAMIENTOSEGUN LEY 1712 DE 2014</t>
  </si>
  <si>
    <t>OFICINA DE PRENSA-CALIDAD</t>
  </si>
  <si>
    <t>PAG WEB</t>
  </si>
  <si>
    <t>De acuerdo a los lineamientos emitidos por la OAC y la DTI de la SDG, a la fecha se cuenta con el 95% de cumplimiento, por cuanto se esta a la espera del acto adminsitrativo para la publicacion integral del tema normativo.</t>
  </si>
  <si>
    <t>Pag WEB Alcaldia. Matriz de seguimiento publicacion ley de transparencia</t>
  </si>
  <si>
    <t>Según matriz de seguimiento al cumplimiento de la ley 1712 de 2014, la alcaldía local de bosa cuenta con el 98% de los critreios</t>
  </si>
  <si>
    <t>Matriz registro de publicaciones de ley 1712</t>
  </si>
  <si>
    <t>La Alcaldía Local de Bosa realizó el 93% de la publicación de información con el proceso atendiendo los linemaientos de la Ley 1712 de 2014,</t>
  </si>
  <si>
    <t xml:space="preserve">La Alcaldía Local de Bosa realizó el 93% de la publicación de información con el proceso atendiendo los linemaientos de la Ley 1712 de 2014 http://www.bosa.gov.co/transparencia/instrumentos-gestion-informacion-publica/relacionados-la-informacion/107-registro-3 
</t>
  </si>
  <si>
    <t>TOTAL PLAN DE GESTIÓN</t>
  </si>
  <si>
    <t>Porcentaje de Cumplimiento Trimestre I</t>
  </si>
  <si>
    <t>Porcentaje de Cumplimiento Trimestre II</t>
  </si>
  <si>
    <t>Porcentaje de Cumplimiento Trimestre III</t>
  </si>
  <si>
    <t>Porcentaje de Cumplimiento Trimestre IV</t>
  </si>
  <si>
    <t>Porcentaje de Cumplimiento PLAN DE GESTIÓN 2018</t>
  </si>
  <si>
    <t>RUBROSFUNCIONAMIENTO</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</si>
  <si>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</si>
  <si>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</si>
  <si>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</si>
  <si>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</si>
  <si>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</si>
  <si>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</si>
  <si>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</si>
  <si>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</si>
  <si>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</si>
  <si>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</si>
  <si>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</si>
  <si>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</si>
  <si>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</si>
  <si>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</si>
  <si>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</si>
  <si>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</si>
  <si>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</si>
  <si>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</si>
  <si>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</si>
  <si>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</si>
  <si>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</si>
  <si>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</si>
  <si>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</si>
  <si>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</si>
  <si>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NOMBRE PROYECTO</t>
  </si>
  <si>
    <t>IMPLEMETACIÓN DEL SISTEMAS DISTRITAL DE JUSTICIA</t>
  </si>
  <si>
    <t>CONSTRUCCIÓN DE UNA BOGOTÁ QUE VIVE LOS DERECHOS HUMANOS</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</si>
  <si>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</si>
  <si>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</si>
  <si>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</si>
  <si>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</si>
  <si>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</si>
  <si>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</si>
  <si>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</si>
  <si>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</si>
  <si>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</si>
  <si>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</si>
  <si>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</si>
  <si>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</si>
  <si>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</si>
  <si>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</si>
  <si>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</si>
  <si>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</si>
  <si>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</si>
  <si>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</si>
  <si>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</si>
  <si>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</si>
  <si>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</si>
  <si>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</si>
  <si>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</si>
  <si>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</si>
  <si>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</si>
  <si>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</si>
  <si>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</si>
  <si>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</si>
  <si>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</si>
  <si>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</si>
  <si>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</si>
  <si>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</si>
  <si>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</si>
  <si>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</si>
  <si>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ALCALDIA LOCAL DE PUENTE ARANDA</t>
  </si>
  <si>
    <t>ALCALDE/SA LOCAL DE PUENTE ARANDA</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</si>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</sst>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 #,##0_-;\-* #,##0_-;_-* &quot;-&quot;_-;_-@_-"/>
    <numFmt numFmtId="165" formatCode="[$$-240A]\ #,##0.00"/>
    <numFmt numFmtId="166" formatCode="0.0%"/>
    <numFmt numFmtId="167" formatCode="* #,##0.00&quot;    &quot;;\-* #,##0.00&quot;    &quot;;* \-#&quot;    &quot;;@\ "/>
  </numFmts>
  <fonts count="38">
    <font>
      <sz val="11"/>
      <color rgb="FF000000"/>
      <name val="Calibri"/>
      <family val="2"/>
      <charset val="1"/>
    </font>
    <font>
      <b/>
      <sz val="11"/>
      <name val="Calibri"/>
      <family val="2"/>
      <charset val="1"/>
    </font>
    <font>
      <b/>
      <sz val="12"/>
      <name val="Calibri"/>
      <family val="2"/>
      <charset val="1"/>
    </font>
    <font>
      <b/>
      <sz val="10"/>
      <name val="Calibri"/>
      <family val="2"/>
      <charset val="1"/>
    </font>
    <font>
      <sz val="12"/>
      <name val="Calibri"/>
      <family val="2"/>
      <charset val="1"/>
    </font>
    <font>
      <sz val="10"/>
      <name val="Calibri"/>
      <family val="2"/>
      <charset val="1"/>
    </font>
    <font>
      <b/>
      <sz val="8"/>
      <color indexed="55"/>
      <name val="Tahoma"/>
      <family val="2"/>
      <charset val="1"/>
    </font>
    <font>
      <sz val="8"/>
      <color indexed="55"/>
      <name val="Tahoma"/>
      <family val="2"/>
      <charset val="1"/>
    </font>
    <font>
      <sz val="14"/>
      <name val="Calibri"/>
      <family val="2"/>
      <charset val="1"/>
    </font>
    <font>
      <sz val="12"/>
      <name val="Calibri"/>
      <family val="2"/>
    </font>
    <font>
      <sz val="10"/>
      <name val="Arial"/>
      <family val="2"/>
    </font>
    <font>
      <b/>
      <sz val="16"/>
      <name val="Calibri"/>
      <family val="2"/>
      <charset val="1"/>
    </font>
    <font>
      <sz val="16"/>
      <name val="Calibri"/>
      <family val="2"/>
      <charset val="1"/>
    </font>
    <font>
      <sz val="12"/>
      <name val="Arial Rounded MT Bold"/>
      <family val="2"/>
    </font>
    <font>
      <sz val="12"/>
      <color indexed="55"/>
      <name val="Arial Rounded MT Bold"/>
      <family val="2"/>
    </font>
    <font>
      <sz val="12"/>
      <color indexed="45"/>
      <name val="Arial Rounded MT Bold"/>
      <family val="2"/>
    </font>
    <font>
      <sz val="11"/>
      <color rgb="FF000000"/>
      <name val="Calibri"/>
      <family val="2"/>
      <charset val="1"/>
    </font>
    <font>
      <sz val="11"/>
      <color theme="1"/>
      <name val="Calibri"/>
      <family val="2"/>
      <scheme val="minor"/>
    </font>
    <font>
      <u/>
      <sz val="11"/>
      <color theme="10"/>
      <name val="Calibri"/>
      <family val="2"/>
      <scheme val="minor"/>
    </font>
    <font>
      <sz val="10"/>
      <color rgb="FF000000"/>
      <name val="Calibri"/>
      <family val="2"/>
      <charset val="1"/>
    </font>
    <font>
      <sz val="12"/>
      <color rgb="FF000000"/>
      <name val="Calibri"/>
      <family val="2"/>
      <charset val="1"/>
    </font>
    <font>
      <sz val="14"/>
      <color rgb="FF000000"/>
      <name val="Calibri"/>
      <family val="2"/>
      <charset val="1"/>
    </font>
    <font>
      <sz val="14"/>
      <color rgb="FFFF0000"/>
      <name val="Calibri"/>
      <family val="2"/>
      <charset val="1"/>
    </font>
    <font>
      <sz val="12"/>
      <color rgb="FF000000"/>
      <name val="Arial Rounded MT Bold"/>
      <family val="2"/>
    </font>
    <font>
      <sz val="12"/>
      <color rgb="FF00000A"/>
      <name val="Arial Rounded MT Bold"/>
      <family val="2"/>
    </font>
    <font>
      <sz val="12"/>
      <color theme="1"/>
      <name val="Arial Rounded MT Bold"/>
      <family val="2"/>
    </font>
    <font>
      <sz val="11"/>
      <color rgb="FF000000"/>
      <name val="Arial Rounded MT Bold"/>
      <family val="2"/>
      <charset val="1"/>
    </font>
    <font>
      <b/>
      <sz val="11"/>
      <color rgb="FF800000"/>
      <name val="Calibri"/>
      <family val="2"/>
      <charset val="1"/>
    </font>
    <font>
      <b/>
      <sz val="10"/>
      <color rgb="FF000000"/>
      <name val="Calibri"/>
      <family val="2"/>
      <charset val="1"/>
    </font>
    <font>
      <u/>
      <sz val="12"/>
      <color rgb="FF0000FF"/>
      <name val="Arial Rounded MT Bold"/>
      <family val="2"/>
    </font>
    <font>
      <b/>
      <sz val="28"/>
      <color rgb="FF000000"/>
      <name val="Calibri"/>
      <family val="2"/>
      <charset val="1"/>
    </font>
    <font>
      <b/>
      <sz val="18"/>
      <color rgb="FF000000"/>
      <name val="Calibri"/>
      <family val="2"/>
      <charset val="1"/>
    </font>
    <font>
      <sz val="18"/>
      <color rgb="FF000000"/>
      <name val="Calibri"/>
      <family val="2"/>
      <charset val="1"/>
    </font>
    <font>
      <sz val="16"/>
      <color rgb="FF000000"/>
      <name val="Calibri"/>
      <family val="2"/>
    </font>
    <font>
      <sz val="16"/>
      <color rgb="FF000000"/>
      <name val="Calibri"/>
      <family val="2"/>
      <charset val="1"/>
    </font>
    <font>
      <b/>
      <sz val="16"/>
      <color rgb="FF000000"/>
      <name val="Calibri"/>
      <family val="2"/>
      <charset val="1"/>
    </font>
    <font>
      <b/>
      <sz val="26"/>
      <color rgb="FF000000"/>
      <name val="Calibri"/>
      <family val="2"/>
      <charset val="1"/>
    </font>
    <font>
      <b/>
      <sz val="12"/>
      <color rgb="FF000000"/>
      <name val="Calibri"/>
      <family val="2"/>
    </font>
  </fonts>
  <fills count="27">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rgb="FFFFFFFF"/>
        <bgColor rgb="FFCCFFFF"/>
      </patternFill>
    </fill>
    <fill>
      <patternFill patternType="solid">
        <fgColor rgb="FFD7E4BD"/>
        <bgColor rgb="FFC3D69B"/>
      </patternFill>
    </fill>
    <fill>
      <patternFill patternType="solid">
        <fgColor rgb="FFB9CDE5"/>
        <bgColor rgb="FFB7DEE8"/>
      </patternFill>
    </fill>
    <fill>
      <patternFill patternType="solid">
        <fgColor rgb="FFFFFF00"/>
        <bgColor rgb="FFFFFF00"/>
      </patternFill>
    </fill>
    <fill>
      <patternFill patternType="solid">
        <fgColor rgb="FFCCC1DA"/>
        <bgColor rgb="FFBFBFBF"/>
      </patternFill>
    </fill>
    <fill>
      <patternFill patternType="solid">
        <fgColor rgb="FFC4BD97"/>
        <bgColor rgb="FFBFBFBF"/>
      </patternFill>
    </fill>
    <fill>
      <patternFill patternType="solid">
        <fgColor rgb="FFFCD5B5"/>
        <bgColor rgb="FFFAC090"/>
      </patternFill>
    </fill>
    <fill>
      <patternFill patternType="solid">
        <fgColor theme="0"/>
        <bgColor indexed="64"/>
      </patternFill>
    </fill>
    <fill>
      <patternFill patternType="solid">
        <fgColor rgb="FFB7DEE8"/>
        <bgColor rgb="FFB9CDE5"/>
      </patternFill>
    </fill>
    <fill>
      <patternFill patternType="solid">
        <fgColor rgb="FF4BACC6"/>
        <bgColor rgb="FF31859C"/>
      </patternFill>
    </fill>
    <fill>
      <patternFill patternType="solid">
        <fgColor rgb="FF31859C"/>
        <bgColor rgb="FF008080"/>
      </patternFill>
    </fill>
    <fill>
      <patternFill patternType="solid">
        <fgColor rgb="FFC3D69B"/>
        <bgColor rgb="FFD7E4BD"/>
      </patternFill>
    </fill>
    <fill>
      <patternFill patternType="solid">
        <fgColor rgb="FF0070C0"/>
        <bgColor rgb="FF008080"/>
      </patternFill>
    </fill>
    <fill>
      <patternFill patternType="solid">
        <fgColor rgb="FFFAC090"/>
        <bgColor rgb="FFFCD5B5"/>
      </patternFill>
    </fill>
    <fill>
      <patternFill patternType="solid">
        <fgColor rgb="FF9BBB59"/>
        <bgColor rgb="FFC4BD97"/>
      </patternFill>
    </fill>
    <fill>
      <patternFill patternType="solid">
        <fgColor rgb="FF00B050"/>
        <bgColor rgb="FF008080"/>
      </patternFill>
    </fill>
    <fill>
      <patternFill patternType="solid">
        <fgColor theme="0"/>
        <bgColor rgb="FFCCFFFF"/>
      </patternFill>
    </fill>
    <fill>
      <patternFill patternType="solid">
        <fgColor rgb="FFBFBFBF"/>
        <bgColor rgb="FFCCC1DA"/>
      </patternFill>
    </fill>
    <fill>
      <patternFill patternType="solid">
        <fgColor rgb="FFFFFF00"/>
        <bgColor rgb="FFCCFFFF"/>
      </patternFill>
    </fill>
    <fill>
      <patternFill patternType="solid">
        <fgColor rgb="FFFFFF00"/>
        <bgColor indexed="64"/>
      </patternFill>
    </fill>
    <fill>
      <patternFill patternType="solid">
        <fgColor rgb="FF95B3D7"/>
        <bgColor rgb="FFBFBFBF"/>
      </patternFill>
    </fill>
    <fill>
      <patternFill patternType="solid">
        <fgColor rgb="FFF79646"/>
        <bgColor rgb="FFFF8080"/>
      </patternFill>
    </fill>
  </fills>
  <borders count="9">
    <border>
      <left/>
      <right/>
      <top/>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9">
    <xf numFmtId="0" fontId="0" fillId="0" borderId="0"/>
    <xf numFmtId="0" fontId="10" fillId="2" borderId="0" applyNumberFormat="0" applyBorder="0" applyAlignment="0" applyProtection="0"/>
    <xf numFmtId="0" fontId="18" fillId="0" borderId="0" applyNumberFormat="0" applyFill="0" applyBorder="0" applyAlignment="0" applyProtection="0"/>
    <xf numFmtId="164" fontId="17" fillId="0" borderId="0" applyFont="0" applyFill="0" applyBorder="0" applyAlignment="0" applyProtection="0"/>
    <xf numFmtId="167" fontId="10"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0" fillId="0" borderId="0"/>
    <xf numFmtId="0" fontId="17" fillId="0" borderId="0"/>
    <xf numFmtId="9" fontId="16" fillId="0" borderId="0"/>
    <xf numFmtId="9" fontId="10" fillId="0" borderId="0" applyFill="0" applyBorder="0" applyAlignment="0" applyProtection="0"/>
    <xf numFmtId="9" fontId="17" fillId="0" borderId="0" applyFont="0" applyFill="0" applyBorder="0" applyAlignment="0" applyProtection="0"/>
    <xf numFmtId="9" fontId="10" fillId="0" borderId="0" applyFill="0" applyBorder="0" applyAlignment="0" applyProtection="0"/>
    <xf numFmtId="0" fontId="10" fillId="3" borderId="0" applyNumberFormat="0" applyBorder="0" applyAlignment="0" applyProtection="0"/>
    <xf numFmtId="0" fontId="5" fillId="0" borderId="0"/>
    <xf numFmtId="0" fontId="10" fillId="4" borderId="0" applyNumberFormat="0" applyBorder="0" applyAlignment="0" applyProtection="0"/>
  </cellStyleXfs>
  <cellXfs count="244">
    <xf numFmtId="0" fontId="0" fillId="0" borderId="0" xfId="0"/>
    <xf numFmtId="0" fontId="19" fillId="5" borderId="0" xfId="0" applyFont="1" applyFill="1" applyBorder="1" applyAlignment="1">
      <alignment vertical="center" wrapText="1"/>
    </xf>
    <xf numFmtId="0" fontId="19" fillId="5" borderId="0" xfId="0" applyFont="1" applyFill="1" applyBorder="1" applyAlignment="1">
      <alignment horizontal="justify" vertical="center" wrapText="1"/>
    </xf>
    <xf numFmtId="9" fontId="5" fillId="5" borderId="0" xfId="12" applyFont="1" applyFill="1" applyBorder="1" applyAlignment="1" applyProtection="1">
      <alignment horizontal="center" vertical="center" wrapText="1"/>
    </xf>
    <xf numFmtId="0" fontId="19" fillId="5" borderId="0" xfId="0" applyFont="1" applyFill="1" applyBorder="1"/>
    <xf numFmtId="0" fontId="20" fillId="0" borderId="0" xfId="0" applyFont="1" applyAlignment="1">
      <alignment horizontal="justify"/>
    </xf>
    <xf numFmtId="0" fontId="0" fillId="0" borderId="0" xfId="0" applyAlignment="1">
      <alignment wrapText="1"/>
    </xf>
    <xf numFmtId="0" fontId="21" fillId="6" borderId="1" xfId="0" applyFont="1" applyFill="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center" vertical="center" wrapText="1"/>
    </xf>
    <xf numFmtId="0" fontId="0" fillId="0" borderId="3" xfId="0" applyFont="1" applyBorder="1" applyAlignment="1">
      <alignment horizontal="justify" vertical="center" wrapText="1"/>
    </xf>
    <xf numFmtId="0" fontId="21" fillId="5" borderId="1" xfId="0" applyFont="1" applyFill="1" applyBorder="1" applyAlignment="1">
      <alignment horizontal="justify" vertical="center" wrapText="1"/>
    </xf>
    <xf numFmtId="0" fontId="0" fillId="0" borderId="4" xfId="0" applyFont="1" applyBorder="1" applyAlignment="1">
      <alignment horizontal="justify" vertical="center" wrapText="1"/>
    </xf>
    <xf numFmtId="0" fontId="8" fillId="7" borderId="3" xfId="0" applyFont="1" applyFill="1" applyBorder="1" applyAlignment="1">
      <alignment horizontal="center" vertical="center" wrapText="1"/>
    </xf>
    <xf numFmtId="0" fontId="8" fillId="7" borderId="3" xfId="0" applyFont="1" applyFill="1" applyBorder="1" applyAlignment="1">
      <alignment horizontal="justify" vertical="center" wrapText="1"/>
    </xf>
    <xf numFmtId="0" fontId="21" fillId="7" borderId="1"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8" fillId="9" borderId="3" xfId="0" applyFont="1" applyFill="1" applyBorder="1" applyAlignment="1">
      <alignment horizontal="justify" vertical="center" wrapText="1"/>
    </xf>
    <xf numFmtId="0" fontId="8" fillId="9" borderId="1" xfId="0" applyFont="1" applyFill="1" applyBorder="1" applyAlignment="1">
      <alignment horizontal="justify" vertical="center" wrapText="1"/>
    </xf>
    <xf numFmtId="0" fontId="8" fillId="10" borderId="1" xfId="0" applyFont="1" applyFill="1" applyBorder="1" applyAlignment="1">
      <alignment horizontal="justify" vertical="center" wrapText="1"/>
    </xf>
    <xf numFmtId="0" fontId="21" fillId="10" borderId="5" xfId="0" applyFont="1" applyFill="1" applyBorder="1" applyAlignment="1">
      <alignment horizontal="justify" vertical="center" wrapText="1"/>
    </xf>
    <xf numFmtId="0" fontId="21" fillId="10" borderId="1" xfId="0" applyFont="1" applyFill="1" applyBorder="1" applyAlignment="1">
      <alignment horizontal="justify" vertical="center" wrapText="1"/>
    </xf>
    <xf numFmtId="0" fontId="8" fillId="10" borderId="3" xfId="0" applyFont="1" applyFill="1" applyBorder="1" applyAlignment="1">
      <alignment vertical="center" wrapText="1"/>
    </xf>
    <xf numFmtId="0" fontId="21" fillId="11" borderId="1" xfId="0" applyFont="1" applyFill="1" applyBorder="1" applyAlignment="1">
      <alignment horizontal="justify" vertical="center" wrapText="1"/>
    </xf>
    <xf numFmtId="0" fontId="8" fillId="11" borderId="1" xfId="0" applyFont="1" applyFill="1" applyBorder="1" applyAlignment="1">
      <alignment horizontal="justify" vertical="center" wrapText="1"/>
    </xf>
    <xf numFmtId="0" fontId="22" fillId="11" borderId="1" xfId="0" applyFont="1" applyFill="1" applyBorder="1" applyAlignment="1">
      <alignment horizontal="justify" vertical="center" wrapText="1"/>
    </xf>
    <xf numFmtId="0" fontId="21" fillId="11" borderId="6"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19" fillId="5" borderId="0" xfId="0" applyFont="1" applyFill="1" applyBorder="1" applyAlignment="1">
      <alignment horizontal="center"/>
    </xf>
    <xf numFmtId="9" fontId="23" fillId="0" borderId="7" xfId="12" applyFont="1" applyBorder="1" applyAlignment="1" applyProtection="1">
      <alignment horizontal="center" vertical="center"/>
    </xf>
    <xf numFmtId="9" fontId="13" fillId="0" borderId="7" xfId="12" applyFont="1" applyBorder="1" applyAlignment="1" applyProtection="1">
      <alignment horizontal="center" vertical="center"/>
    </xf>
    <xf numFmtId="0" fontId="24" fillId="0" borderId="7" xfId="11" applyFont="1" applyBorder="1" applyAlignment="1" applyProtection="1">
      <alignment vertical="center" wrapText="1"/>
    </xf>
    <xf numFmtId="1" fontId="25" fillId="12" borderId="7" xfId="11" applyNumberFormat="1" applyFont="1" applyFill="1" applyBorder="1" applyAlignment="1" applyProtection="1">
      <alignment horizontal="center" vertical="center" wrapText="1"/>
    </xf>
    <xf numFmtId="0" fontId="25" fillId="12" borderId="7" xfId="11" applyFont="1" applyFill="1" applyBorder="1" applyAlignment="1" applyProtection="1">
      <alignment horizontal="center" vertical="center" wrapText="1"/>
    </xf>
    <xf numFmtId="9" fontId="25" fillId="12" borderId="7" xfId="14" applyFont="1" applyFill="1" applyBorder="1" applyAlignment="1" applyProtection="1">
      <alignment horizontal="center" vertical="center" wrapText="1"/>
    </xf>
    <xf numFmtId="0" fontId="25" fillId="12" borderId="7" xfId="14" applyNumberFormat="1" applyFont="1" applyFill="1" applyBorder="1" applyAlignment="1" applyProtection="1">
      <alignment horizontal="center" vertical="center" wrapText="1"/>
    </xf>
    <xf numFmtId="1" fontId="25" fillId="12" borderId="7" xfId="14" applyNumberFormat="1" applyFont="1" applyFill="1" applyBorder="1" applyAlignment="1" applyProtection="1">
      <alignment horizontal="center" vertical="center" wrapText="1"/>
    </xf>
    <xf numFmtId="0" fontId="13" fillId="0" borderId="7" xfId="11" applyFont="1" applyFill="1" applyBorder="1" applyAlignment="1" applyProtection="1">
      <alignment horizontal="justify" vertical="center" wrapText="1"/>
    </xf>
    <xf numFmtId="9" fontId="25" fillId="12" borderId="7" xfId="14" applyFont="1" applyFill="1" applyBorder="1" applyAlignment="1" applyProtection="1">
      <alignment horizontal="center" vertical="center" wrapText="1"/>
      <protection locked="0"/>
    </xf>
    <xf numFmtId="0" fontId="25" fillId="12" borderId="7" xfId="11" applyFont="1" applyFill="1" applyBorder="1" applyAlignment="1" applyProtection="1">
      <alignment horizontal="center" vertical="center" wrapText="1"/>
      <protection locked="0"/>
    </xf>
    <xf numFmtId="0" fontId="25" fillId="12" borderId="7" xfId="11" applyFont="1" applyFill="1" applyBorder="1" applyAlignment="1">
      <alignment vertical="center" wrapText="1"/>
    </xf>
    <xf numFmtId="0" fontId="24" fillId="0" borderId="7" xfId="11" applyFont="1" applyBorder="1" applyAlignment="1">
      <alignment horizontal="justify" vertical="center"/>
    </xf>
    <xf numFmtId="9" fontId="25" fillId="12" borderId="7" xfId="11" applyNumberFormat="1" applyFont="1" applyFill="1" applyBorder="1" applyAlignment="1" applyProtection="1">
      <alignment horizontal="center" vertical="center" wrapText="1"/>
    </xf>
    <xf numFmtId="0" fontId="24" fillId="0" borderId="7" xfId="11" applyFont="1" applyBorder="1" applyAlignment="1">
      <alignment vertical="center" wrapText="1"/>
    </xf>
    <xf numFmtId="9" fontId="13" fillId="12" borderId="7" xfId="14" applyFont="1" applyFill="1" applyBorder="1" applyAlignment="1" applyProtection="1">
      <alignment horizontal="center" vertical="center" wrapText="1"/>
    </xf>
    <xf numFmtId="10" fontId="13" fillId="12" borderId="7" xfId="14" applyNumberFormat="1" applyFont="1" applyFill="1" applyBorder="1" applyAlignment="1" applyProtection="1">
      <alignment horizontal="center" vertical="center" wrapText="1"/>
    </xf>
    <xf numFmtId="166" fontId="13" fillId="12" borderId="7" xfId="14" applyNumberFormat="1" applyFont="1" applyFill="1" applyBorder="1" applyAlignment="1" applyProtection="1">
      <alignment horizontal="center" vertical="center" wrapText="1"/>
    </xf>
    <xf numFmtId="0" fontId="26" fillId="0" borderId="7" xfId="0" applyFont="1" applyBorder="1"/>
    <xf numFmtId="0" fontId="1" fillId="5" borderId="7" xfId="0" applyFont="1" applyFill="1" applyBorder="1" applyAlignment="1">
      <alignment vertical="center" wrapText="1"/>
    </xf>
    <xf numFmtId="0" fontId="2" fillId="5" borderId="7" xfId="0" applyFont="1" applyFill="1" applyBorder="1" applyAlignment="1">
      <alignment horizontal="center" vertical="center" wrapText="1"/>
    </xf>
    <xf numFmtId="0" fontId="3" fillId="5" borderId="7" xfId="0" applyFont="1" applyFill="1" applyBorder="1" applyAlignment="1">
      <alignment vertical="center" wrapText="1"/>
    </xf>
    <xf numFmtId="0" fontId="19" fillId="5" borderId="7" xfId="0" applyFont="1" applyFill="1" applyBorder="1"/>
    <xf numFmtId="0" fontId="4" fillId="5" borderId="7" xfId="0" applyFont="1" applyFill="1" applyBorder="1" applyAlignment="1" applyProtection="1">
      <alignment horizontal="left" vertical="center" wrapText="1"/>
    </xf>
    <xf numFmtId="0" fontId="28" fillId="5" borderId="7" xfId="0" applyFont="1" applyFill="1" applyBorder="1" applyAlignment="1">
      <alignment vertical="center" wrapText="1"/>
    </xf>
    <xf numFmtId="0" fontId="5" fillId="5" borderId="7" xfId="0" applyFont="1" applyFill="1" applyBorder="1" applyAlignment="1">
      <alignment horizontal="left" vertical="center" wrapText="1"/>
    </xf>
    <xf numFmtId="0" fontId="5" fillId="5" borderId="7" xfId="0" applyFont="1" applyFill="1" applyBorder="1" applyAlignment="1">
      <alignment horizontal="justify" vertical="center" wrapText="1"/>
    </xf>
    <xf numFmtId="0" fontId="28" fillId="5" borderId="7" xfId="0" applyFont="1" applyFill="1" applyBorder="1" applyAlignment="1">
      <alignment vertical="center"/>
    </xf>
    <xf numFmtId="0" fontId="19" fillId="5" borderId="7" xfId="0" applyFont="1" applyFill="1" applyBorder="1" applyAlignment="1">
      <alignment horizontal="justify" vertical="center" wrapText="1"/>
    </xf>
    <xf numFmtId="0" fontId="3" fillId="14" borderId="7" xfId="0" applyFont="1" applyFill="1" applyBorder="1" applyAlignment="1">
      <alignment vertical="center" wrapText="1"/>
    </xf>
    <xf numFmtId="0" fontId="3" fillId="17" borderId="7" xfId="0" applyFont="1" applyFill="1" applyBorder="1" applyAlignment="1">
      <alignment horizontal="center" vertical="center" wrapText="1"/>
    </xf>
    <xf numFmtId="0" fontId="3" fillId="17" borderId="7" xfId="0" applyFont="1" applyFill="1" applyBorder="1" applyAlignment="1">
      <alignment vertical="center" wrapText="1"/>
    </xf>
    <xf numFmtId="0" fontId="3" fillId="15" borderId="7" xfId="0" applyFont="1" applyFill="1" applyBorder="1" applyAlignment="1">
      <alignment horizontal="justify" vertical="center" wrapText="1"/>
    </xf>
    <xf numFmtId="0" fontId="28" fillId="15" borderId="7" xfId="0" applyFont="1" applyFill="1" applyBorder="1"/>
    <xf numFmtId="0" fontId="13" fillId="5" borderId="7" xfId="0" applyFont="1" applyFill="1" applyBorder="1" applyAlignment="1">
      <alignment horizontal="center" vertical="center" wrapText="1"/>
    </xf>
    <xf numFmtId="0" fontId="23" fillId="5" borderId="7" xfId="0" applyFont="1" applyFill="1" applyBorder="1" applyAlignment="1" applyProtection="1">
      <alignment vertical="center" textRotation="90" wrapText="1"/>
      <protection locked="0"/>
    </xf>
    <xf numFmtId="0" fontId="23" fillId="5" borderId="7" xfId="0" applyFont="1" applyFill="1" applyBorder="1" applyAlignment="1" applyProtection="1">
      <alignment vertical="center" wrapText="1"/>
      <protection locked="0"/>
    </xf>
    <xf numFmtId="0" fontId="13" fillId="5" borderId="7" xfId="0" applyFont="1" applyFill="1" applyBorder="1" applyAlignment="1" applyProtection="1">
      <alignment horizontal="justify" vertical="center" wrapText="1"/>
      <protection locked="0"/>
    </xf>
    <xf numFmtId="9" fontId="23" fillId="5" borderId="7" xfId="12"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7" xfId="0" applyFont="1" applyFill="1" applyBorder="1" applyAlignment="1">
      <alignment vertical="center" wrapText="1"/>
    </xf>
    <xf numFmtId="9" fontId="23" fillId="5" borderId="7" xfId="0" applyNumberFormat="1" applyFont="1" applyFill="1" applyBorder="1" applyAlignment="1" applyProtection="1">
      <alignment horizontal="center" vertical="center" wrapText="1"/>
    </xf>
    <xf numFmtId="9" fontId="23" fillId="5" borderId="7" xfId="0" applyNumberFormat="1" applyFont="1" applyFill="1" applyBorder="1" applyAlignment="1" applyProtection="1">
      <alignment horizontal="center" vertical="center" wrapText="1"/>
      <protection locked="0"/>
    </xf>
    <xf numFmtId="0" fontId="23" fillId="5" borderId="7" xfId="0" applyFont="1" applyFill="1" applyBorder="1" applyAlignment="1" applyProtection="1">
      <alignment horizontal="left" vertical="center" wrapText="1"/>
    </xf>
    <xf numFmtId="165" fontId="23" fillId="5" borderId="7" xfId="0" applyNumberFormat="1" applyFont="1" applyFill="1" applyBorder="1" applyAlignment="1" applyProtection="1">
      <alignment horizontal="center" vertical="center" wrapText="1"/>
      <protection locked="0"/>
    </xf>
    <xf numFmtId="0" fontId="23" fillId="0" borderId="7" xfId="0" applyFont="1" applyBorder="1" applyAlignment="1" applyProtection="1">
      <alignment horizontal="center" vertical="center" wrapText="1"/>
    </xf>
    <xf numFmtId="0" fontId="13" fillId="0" borderId="7" xfId="12" applyNumberFormat="1" applyFont="1" applyBorder="1" applyAlignment="1" applyProtection="1">
      <alignment horizontal="center" vertical="center" wrapText="1"/>
    </xf>
    <xf numFmtId="0" fontId="23" fillId="0" borderId="7" xfId="0" applyFont="1" applyBorder="1" applyAlignment="1" applyProtection="1">
      <alignment horizontal="justify" vertical="center" wrapText="1"/>
    </xf>
    <xf numFmtId="0" fontId="23" fillId="5" borderId="7" xfId="0" applyFont="1" applyFill="1" applyBorder="1" applyAlignment="1">
      <alignment horizontal="center" vertical="center" wrapText="1"/>
    </xf>
    <xf numFmtId="9" fontId="23" fillId="5" borderId="7" xfId="0" applyNumberFormat="1" applyFont="1" applyFill="1" applyBorder="1" applyAlignment="1">
      <alignment horizontal="center" vertical="center" wrapText="1"/>
    </xf>
    <xf numFmtId="9" fontId="13" fillId="5" borderId="7" xfId="12" applyNumberFormat="1"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protection locked="0"/>
    </xf>
    <xf numFmtId="0" fontId="13" fillId="5" borderId="7" xfId="12" applyNumberFormat="1" applyFont="1" applyFill="1" applyBorder="1" applyAlignment="1" applyProtection="1">
      <alignment horizontal="center" vertical="center" wrapText="1"/>
    </xf>
    <xf numFmtId="0" fontId="23" fillId="5" borderId="7" xfId="0" applyFont="1" applyFill="1" applyBorder="1" applyAlignment="1" applyProtection="1">
      <alignment horizontal="left" vertical="center" wrapText="1"/>
      <protection locked="0"/>
    </xf>
    <xf numFmtId="9" fontId="23" fillId="5" borderId="7" xfId="12" applyFont="1" applyFill="1" applyBorder="1" applyAlignment="1" applyProtection="1">
      <alignment horizontal="center" vertical="center" wrapText="1"/>
    </xf>
    <xf numFmtId="0" fontId="23" fillId="5" borderId="7" xfId="0" applyFont="1" applyFill="1" applyBorder="1" applyAlignment="1" applyProtection="1">
      <alignment horizontal="justify" vertical="center" wrapText="1"/>
      <protection locked="0"/>
    </xf>
    <xf numFmtId="0" fontId="13" fillId="5" borderId="7" xfId="0" applyFont="1" applyFill="1" applyBorder="1" applyAlignment="1">
      <alignment vertical="center" wrapText="1"/>
    </xf>
    <xf numFmtId="0" fontId="23" fillId="0" borderId="7" xfId="0" applyFont="1" applyBorder="1" applyAlignment="1" applyProtection="1">
      <alignment vertical="center" wrapText="1"/>
      <protection locked="0"/>
    </xf>
    <xf numFmtId="0" fontId="13" fillId="5" borderId="7" xfId="0" applyFont="1" applyFill="1" applyBorder="1" applyAlignment="1">
      <alignment horizontal="justify" vertical="center" wrapText="1"/>
    </xf>
    <xf numFmtId="10" fontId="23" fillId="0" borderId="7" xfId="0" applyNumberFormat="1" applyFont="1" applyBorder="1" applyAlignment="1" applyProtection="1">
      <alignment horizontal="center" vertical="center" wrapText="1"/>
    </xf>
    <xf numFmtId="0" fontId="23" fillId="5" borderId="7" xfId="0" applyFont="1" applyFill="1" applyBorder="1" applyAlignment="1" applyProtection="1">
      <alignment horizontal="justify" vertical="center" wrapText="1"/>
    </xf>
    <xf numFmtId="0" fontId="23" fillId="5" borderId="7" xfId="0" applyFont="1" applyFill="1" applyBorder="1" applyAlignment="1">
      <alignment vertical="center"/>
    </xf>
    <xf numFmtId="0" fontId="23" fillId="0" borderId="7" xfId="0" applyFont="1" applyBorder="1" applyAlignment="1">
      <alignment vertical="center" wrapText="1"/>
    </xf>
    <xf numFmtId="1" fontId="23" fillId="5" borderId="7" xfId="0" applyNumberFormat="1" applyFont="1" applyFill="1" applyBorder="1" applyAlignment="1" applyProtection="1">
      <alignment horizontal="center" vertical="center" wrapText="1"/>
    </xf>
    <xf numFmtId="10" fontId="23" fillId="5" borderId="7" xfId="0" applyNumberFormat="1" applyFont="1" applyFill="1" applyBorder="1" applyAlignment="1" applyProtection="1">
      <alignment horizontal="center" vertical="center" wrapText="1"/>
    </xf>
    <xf numFmtId="9" fontId="23" fillId="0" borderId="7" xfId="12" applyFont="1" applyBorder="1" applyAlignment="1">
      <alignment horizontal="center" vertical="center"/>
    </xf>
    <xf numFmtId="0" fontId="29" fillId="0" borderId="7" xfId="2" applyFont="1" applyBorder="1" applyAlignment="1">
      <alignment horizontal="justify" vertical="center" wrapText="1"/>
    </xf>
    <xf numFmtId="9" fontId="23" fillId="0" borderId="7" xfId="12" applyFont="1" applyBorder="1"/>
    <xf numFmtId="0" fontId="13" fillId="5" borderId="7" xfId="0" applyFont="1" applyFill="1" applyBorder="1" applyAlignment="1" applyProtection="1">
      <alignment horizontal="center" vertical="center" wrapText="1"/>
    </xf>
    <xf numFmtId="0" fontId="23" fillId="5" borderId="7" xfId="0" applyFont="1" applyFill="1" applyBorder="1" applyAlignment="1" applyProtection="1">
      <alignment vertical="center" textRotation="90" wrapText="1"/>
    </xf>
    <xf numFmtId="0" fontId="23" fillId="0" borderId="7" xfId="0" applyFont="1" applyBorder="1" applyAlignment="1" applyProtection="1">
      <alignment vertical="center" wrapText="1"/>
    </xf>
    <xf numFmtId="0" fontId="25" fillId="12" borderId="7" xfId="11" applyFont="1" applyFill="1" applyBorder="1" applyAlignment="1" applyProtection="1">
      <alignment vertical="center" wrapText="1"/>
    </xf>
    <xf numFmtId="165" fontId="23" fillId="5" borderId="7" xfId="0" applyNumberFormat="1" applyFont="1" applyFill="1" applyBorder="1" applyAlignment="1" applyProtection="1">
      <alignment horizontal="center" vertical="center" wrapText="1"/>
    </xf>
    <xf numFmtId="0" fontId="23" fillId="5" borderId="7" xfId="0" applyNumberFormat="1" applyFont="1" applyFill="1" applyBorder="1" applyAlignment="1" applyProtection="1">
      <alignment horizontal="center" vertical="center" wrapText="1"/>
    </xf>
    <xf numFmtId="0" fontId="23" fillId="0" borderId="7" xfId="0" applyNumberFormat="1" applyFont="1" applyBorder="1" applyAlignment="1" applyProtection="1">
      <alignment horizontal="center" vertical="center" wrapText="1"/>
    </xf>
    <xf numFmtId="0" fontId="23" fillId="21" borderId="7" xfId="0" applyFont="1" applyFill="1" applyBorder="1" applyAlignment="1" applyProtection="1">
      <alignment horizontal="center" vertical="center" wrapText="1"/>
    </xf>
    <xf numFmtId="0" fontId="26" fillId="0" borderId="7" xfId="0" applyFont="1" applyBorder="1" applyProtection="1"/>
    <xf numFmtId="0" fontId="23" fillId="0" borderId="7" xfId="0" applyFont="1" applyFill="1" applyBorder="1" applyAlignment="1" applyProtection="1">
      <alignment horizontal="center" vertical="center" wrapText="1"/>
    </xf>
    <xf numFmtId="0" fontId="23" fillId="5" borderId="7" xfId="12" applyNumberFormat="1" applyFont="1" applyFill="1" applyBorder="1" applyAlignment="1" applyProtection="1">
      <alignment horizontal="center" vertical="center" wrapText="1"/>
      <protection locked="0"/>
    </xf>
    <xf numFmtId="0" fontId="23" fillId="0" borderId="7" xfId="0" applyFont="1" applyFill="1" applyBorder="1" applyAlignment="1" applyProtection="1">
      <alignment horizontal="justify" vertical="center" wrapText="1"/>
    </xf>
    <xf numFmtId="0" fontId="23" fillId="0" borderId="7" xfId="0" applyFont="1" applyBorder="1" applyAlignment="1" applyProtection="1">
      <alignment horizontal="center" vertical="center" wrapText="1"/>
      <protection locked="0"/>
    </xf>
    <xf numFmtId="9" fontId="23" fillId="5" borderId="7" xfId="12" applyNumberFormat="1" applyFont="1" applyFill="1" applyBorder="1" applyAlignment="1" applyProtection="1">
      <alignment horizontal="center" vertical="center" wrapText="1"/>
    </xf>
    <xf numFmtId="0" fontId="13" fillId="5" borderId="7" xfId="17" applyFont="1" applyFill="1" applyBorder="1" applyAlignment="1" applyProtection="1">
      <alignment horizontal="justify" vertical="center" wrapText="1"/>
      <protection locked="0"/>
    </xf>
    <xf numFmtId="9" fontId="23" fillId="0" borderId="7" xfId="0" applyNumberFormat="1" applyFont="1" applyBorder="1" applyAlignment="1" applyProtection="1">
      <alignment horizontal="center" vertical="center" wrapText="1"/>
    </xf>
    <xf numFmtId="9" fontId="13" fillId="5" borderId="7" xfId="12" applyFont="1" applyFill="1" applyBorder="1" applyAlignment="1" applyProtection="1">
      <alignment horizontal="center" vertical="center" wrapText="1"/>
    </xf>
    <xf numFmtId="0" fontId="23" fillId="0" borderId="7" xfId="0" applyFont="1" applyBorder="1" applyAlignment="1" applyProtection="1">
      <alignment horizontal="justify" vertical="center" wrapText="1"/>
      <protection locked="0"/>
    </xf>
    <xf numFmtId="0" fontId="23" fillId="5" borderId="7" xfId="0" applyFont="1" applyFill="1" applyBorder="1" applyAlignment="1" applyProtection="1">
      <alignment vertical="center" wrapText="1"/>
    </xf>
    <xf numFmtId="0" fontId="13" fillId="5" borderId="7" xfId="17" applyFont="1" applyFill="1" applyBorder="1" applyAlignment="1" applyProtection="1">
      <alignment horizontal="justify" vertical="center" wrapText="1"/>
    </xf>
    <xf numFmtId="9" fontId="23" fillId="0" borderId="7" xfId="0" applyNumberFormat="1" applyFont="1" applyFill="1" applyBorder="1" applyAlignment="1" applyProtection="1">
      <alignment horizontal="center" vertical="center" wrapText="1"/>
    </xf>
    <xf numFmtId="0" fontId="13" fillId="12" borderId="7" xfId="11" applyFont="1" applyFill="1" applyBorder="1" applyAlignment="1" applyProtection="1">
      <alignment horizontal="center" vertical="center" wrapText="1"/>
    </xf>
    <xf numFmtId="0" fontId="13" fillId="12" borderId="7" xfId="11" applyFont="1" applyFill="1" applyBorder="1" applyAlignment="1" applyProtection="1">
      <alignment horizontal="justify" vertical="center" wrapText="1"/>
    </xf>
    <xf numFmtId="9" fontId="13" fillId="12" borderId="7" xfId="11" applyNumberFormat="1" applyFont="1" applyFill="1" applyBorder="1" applyAlignment="1" applyProtection="1">
      <alignment horizontal="center" vertical="center" wrapText="1"/>
    </xf>
    <xf numFmtId="0" fontId="25" fillId="12" borderId="7" xfId="11" applyFont="1" applyFill="1" applyBorder="1" applyAlignment="1" applyProtection="1">
      <alignment horizontal="justify" vertical="center" wrapText="1"/>
    </xf>
    <xf numFmtId="0" fontId="23" fillId="5" borderId="7" xfId="12" applyNumberFormat="1" applyFont="1" applyFill="1" applyBorder="1" applyAlignment="1" applyProtection="1">
      <alignment horizontal="center" vertical="center" wrapText="1"/>
    </xf>
    <xf numFmtId="0" fontId="23" fillId="0" borderId="7" xfId="12" applyNumberFormat="1" applyFont="1" applyBorder="1" applyAlignment="1" applyProtection="1">
      <alignment horizontal="center" vertical="center" wrapText="1"/>
    </xf>
    <xf numFmtId="0" fontId="13" fillId="5" borderId="7" xfId="0" applyFont="1" applyFill="1" applyBorder="1" applyAlignment="1" applyProtection="1">
      <alignment horizontal="justify" vertical="center" wrapText="1"/>
    </xf>
    <xf numFmtId="0" fontId="23" fillId="5" borderId="7" xfId="12" applyNumberFormat="1" applyFont="1" applyFill="1" applyBorder="1" applyAlignment="1" applyProtection="1">
      <alignment horizontal="center" vertical="center"/>
    </xf>
    <xf numFmtId="0" fontId="13" fillId="0" borderId="7" xfId="0" applyFont="1" applyFill="1" applyBorder="1" applyAlignment="1" applyProtection="1">
      <alignment horizontal="justify" vertical="center" wrapText="1"/>
    </xf>
    <xf numFmtId="9" fontId="13" fillId="5" borderId="7" xfId="0" applyNumberFormat="1" applyFont="1" applyFill="1" applyBorder="1" applyAlignment="1" applyProtection="1">
      <alignment horizontal="center" vertical="center" wrapText="1"/>
    </xf>
    <xf numFmtId="9" fontId="13" fillId="0" borderId="7" xfId="0" applyNumberFormat="1" applyFont="1" applyFill="1" applyBorder="1" applyAlignment="1" applyProtection="1">
      <alignment horizontal="center" vertical="center" wrapText="1"/>
    </xf>
    <xf numFmtId="9" fontId="26" fillId="0" borderId="7" xfId="0" applyNumberFormat="1" applyFont="1" applyBorder="1" applyProtection="1"/>
    <xf numFmtId="0" fontId="3" fillId="22" borderId="8" xfId="0" applyFont="1" applyFill="1" applyBorder="1" applyAlignment="1">
      <alignment vertical="center" wrapText="1"/>
    </xf>
    <xf numFmtId="166" fontId="30" fillId="5" borderId="8" xfId="12" applyNumberFormat="1" applyFont="1" applyFill="1" applyBorder="1" applyAlignment="1" applyProtection="1">
      <alignment horizontal="center" vertical="center" wrapText="1"/>
    </xf>
    <xf numFmtId="9" fontId="31" fillId="5" borderId="8" xfId="12" applyFont="1" applyFill="1" applyBorder="1" applyAlignment="1" applyProtection="1">
      <alignment horizontal="center" vertical="center" wrapText="1"/>
    </xf>
    <xf numFmtId="0" fontId="32" fillId="0" borderId="8" xfId="0" applyFont="1" applyBorder="1"/>
    <xf numFmtId="0" fontId="32" fillId="5" borderId="8" xfId="0" applyFont="1" applyFill="1" applyBorder="1" applyAlignment="1" applyProtection="1">
      <alignment vertical="center" wrapText="1"/>
    </xf>
    <xf numFmtId="0" fontId="32" fillId="5" borderId="8" xfId="0" applyFont="1" applyFill="1" applyBorder="1" applyAlignment="1" applyProtection="1">
      <alignment horizontal="center" vertical="center" wrapText="1"/>
      <protection locked="0"/>
    </xf>
    <xf numFmtId="0" fontId="19" fillId="5" borderId="8" xfId="0" applyFont="1" applyFill="1" applyBorder="1" applyAlignment="1" applyProtection="1">
      <alignment vertical="center" wrapText="1"/>
    </xf>
    <xf numFmtId="9" fontId="33" fillId="0" borderId="8" xfId="12" applyFont="1" applyBorder="1" applyAlignment="1" applyProtection="1">
      <alignment horizontal="center" vertical="center"/>
    </xf>
    <xf numFmtId="9" fontId="9" fillId="8" borderId="8" xfId="12" applyFont="1" applyFill="1" applyBorder="1" applyAlignment="1" applyProtection="1">
      <alignment horizontal="center" vertical="center" wrapText="1"/>
    </xf>
    <xf numFmtId="0" fontId="19" fillId="8" borderId="8" xfId="0" applyFont="1" applyFill="1" applyBorder="1" applyAlignment="1" applyProtection="1">
      <alignment vertical="center" wrapText="1"/>
    </xf>
    <xf numFmtId="9" fontId="12" fillId="5" borderId="8" xfId="12" applyFont="1" applyFill="1" applyBorder="1" applyAlignment="1" applyProtection="1">
      <alignment horizontal="center" vertical="center" wrapText="1"/>
    </xf>
    <xf numFmtId="0" fontId="34" fillId="5" borderId="8" xfId="0" applyFont="1" applyFill="1" applyBorder="1" applyAlignment="1" applyProtection="1">
      <alignment vertical="center" wrapText="1"/>
    </xf>
    <xf numFmtId="9" fontId="11" fillId="5" borderId="8" xfId="12" applyFont="1" applyFill="1" applyBorder="1" applyAlignment="1" applyProtection="1">
      <alignment horizontal="center" vertical="center" wrapText="1"/>
    </xf>
    <xf numFmtId="9" fontId="12" fillId="5" borderId="8" xfId="12" applyFont="1" applyFill="1" applyBorder="1" applyAlignment="1" applyProtection="1">
      <alignment vertical="center" wrapText="1"/>
    </xf>
    <xf numFmtId="0" fontId="26" fillId="0" borderId="8" xfId="0" applyFont="1" applyBorder="1"/>
    <xf numFmtId="0" fontId="26" fillId="0" borderId="0" xfId="0" applyFont="1" applyBorder="1"/>
    <xf numFmtId="0" fontId="26" fillId="0" borderId="0" xfId="0" applyFont="1" applyBorder="1" applyAlignment="1">
      <alignment horizontal="justify" vertical="center" wrapText="1"/>
    </xf>
    <xf numFmtId="9" fontId="23" fillId="5" borderId="7" xfId="12" applyNumberFormat="1" applyFont="1" applyFill="1" applyBorder="1" applyAlignment="1" applyProtection="1">
      <alignment horizontal="center" vertical="center"/>
    </xf>
    <xf numFmtId="9" fontId="23" fillId="0" borderId="7" xfId="12" applyFont="1" applyBorder="1" applyAlignment="1">
      <alignment horizontal="center" vertical="center" wrapText="1"/>
    </xf>
    <xf numFmtId="0" fontId="23" fillId="23" borderId="7" xfId="0" applyFont="1" applyFill="1" applyBorder="1" applyAlignment="1" applyProtection="1">
      <alignment horizontal="left" vertical="center" wrapText="1"/>
    </xf>
    <xf numFmtId="0" fontId="23" fillId="23" borderId="7" xfId="0" applyFont="1" applyFill="1" applyBorder="1" applyAlignment="1" applyProtection="1">
      <alignment horizontal="left" vertical="center" wrapText="1"/>
      <protection locked="0"/>
    </xf>
    <xf numFmtId="9" fontId="23" fillId="0" borderId="7" xfId="0" applyNumberFormat="1" applyFont="1" applyFill="1" applyBorder="1" applyAlignment="1" applyProtection="1">
      <alignment horizontal="center" vertical="center" wrapText="1"/>
      <protection locked="0"/>
    </xf>
    <xf numFmtId="0" fontId="23" fillId="23" borderId="7" xfId="0" applyFont="1" applyFill="1" applyBorder="1" applyAlignment="1" applyProtection="1">
      <alignment horizontal="center" vertical="center" wrapText="1"/>
    </xf>
    <xf numFmtId="0" fontId="13" fillId="23" borderId="7" xfId="0" applyFont="1" applyFill="1" applyBorder="1" applyAlignment="1">
      <alignment horizontal="center" vertical="center" wrapText="1"/>
    </xf>
    <xf numFmtId="0" fontId="23" fillId="23" borderId="7" xfId="0" applyFont="1" applyFill="1" applyBorder="1" applyAlignment="1" applyProtection="1">
      <alignment vertical="center" textRotation="90" wrapText="1"/>
      <protection locked="0"/>
    </xf>
    <xf numFmtId="0" fontId="23" fillId="23" borderId="7" xfId="0" applyFont="1" applyFill="1" applyBorder="1" applyAlignment="1" applyProtection="1">
      <alignment vertical="center" wrapText="1"/>
      <protection locked="0"/>
    </xf>
    <xf numFmtId="0" fontId="23" fillId="23" borderId="7" xfId="0" applyFont="1" applyFill="1" applyBorder="1" applyAlignment="1" applyProtection="1">
      <alignment horizontal="justify" vertical="center" wrapText="1"/>
      <protection locked="0"/>
    </xf>
    <xf numFmtId="9" fontId="23" fillId="23" borderId="7" xfId="12" applyFont="1" applyFill="1" applyBorder="1" applyAlignment="1" applyProtection="1">
      <alignment horizontal="center" vertical="center" wrapText="1"/>
      <protection locked="0"/>
    </xf>
    <xf numFmtId="0" fontId="23" fillId="23" borderId="7" xfId="0" applyFont="1" applyFill="1" applyBorder="1" applyAlignment="1" applyProtection="1">
      <alignment horizontal="center" vertical="center" wrapText="1"/>
      <protection locked="0"/>
    </xf>
    <xf numFmtId="0" fontId="23" fillId="23" borderId="7" xfId="0" applyFont="1" applyFill="1" applyBorder="1" applyAlignment="1">
      <alignment vertical="center" wrapText="1"/>
    </xf>
    <xf numFmtId="0" fontId="13" fillId="23" borderId="7" xfId="0" applyFont="1" applyFill="1" applyBorder="1" applyAlignment="1">
      <alignment vertical="center" wrapText="1"/>
    </xf>
    <xf numFmtId="9" fontId="23" fillId="23" borderId="7" xfId="0" applyNumberFormat="1" applyFont="1" applyFill="1" applyBorder="1" applyAlignment="1" applyProtection="1">
      <alignment horizontal="center" vertical="center" wrapText="1"/>
    </xf>
    <xf numFmtId="9" fontId="23" fillId="23" borderId="7" xfId="0" applyNumberFormat="1" applyFont="1" applyFill="1" applyBorder="1" applyAlignment="1" applyProtection="1">
      <alignment horizontal="center" vertical="center" wrapText="1"/>
      <protection locked="0"/>
    </xf>
    <xf numFmtId="165" fontId="23" fillId="23" borderId="7" xfId="0" applyNumberFormat="1" applyFont="1" applyFill="1" applyBorder="1" applyAlignment="1" applyProtection="1">
      <alignment horizontal="center" vertical="center" wrapText="1"/>
      <protection locked="0"/>
    </xf>
    <xf numFmtId="0" fontId="13" fillId="24" borderId="7" xfId="12" applyNumberFormat="1" applyFont="1" applyFill="1" applyBorder="1" applyAlignment="1" applyProtection="1">
      <alignment horizontal="center" vertical="center" wrapText="1"/>
    </xf>
    <xf numFmtId="0" fontId="23" fillId="24" borderId="7" xfId="0" applyFont="1" applyFill="1" applyBorder="1" applyAlignment="1" applyProtection="1">
      <alignment horizontal="justify" vertical="center" wrapText="1"/>
    </xf>
    <xf numFmtId="0" fontId="23" fillId="23" borderId="7" xfId="0" applyFont="1" applyFill="1" applyBorder="1" applyAlignment="1">
      <alignment horizontal="center" vertical="center" wrapText="1"/>
    </xf>
    <xf numFmtId="9" fontId="23" fillId="23" borderId="7" xfId="0" applyNumberFormat="1" applyFont="1" applyFill="1" applyBorder="1" applyAlignment="1">
      <alignment horizontal="center" vertical="center" wrapText="1"/>
    </xf>
    <xf numFmtId="0" fontId="13" fillId="23" borderId="7" xfId="12" applyNumberFormat="1" applyFont="1" applyFill="1" applyBorder="1" applyAlignment="1" applyProtection="1">
      <alignment horizontal="center" vertical="center" wrapText="1"/>
    </xf>
    <xf numFmtId="0" fontId="26" fillId="24" borderId="7" xfId="0" applyFont="1" applyFill="1" applyBorder="1"/>
    <xf numFmtId="9" fontId="23" fillId="24" borderId="7" xfId="0" applyNumberFormat="1" applyFont="1" applyFill="1" applyBorder="1" applyAlignment="1" applyProtection="1">
      <alignment horizontal="center" vertical="center" wrapText="1"/>
    </xf>
    <xf numFmtId="0" fontId="23" fillId="21" borderId="7" xfId="0" applyFont="1" applyFill="1" applyBorder="1" applyAlignment="1" applyProtection="1">
      <alignment horizontal="center" vertical="center" wrapText="1"/>
      <protection locked="0"/>
    </xf>
    <xf numFmtId="1" fontId="23" fillId="0" borderId="7" xfId="0" applyNumberFormat="1" applyFont="1" applyBorder="1" applyAlignment="1" applyProtection="1">
      <alignment horizontal="center" vertical="center" wrapText="1"/>
    </xf>
    <xf numFmtId="1" fontId="23" fillId="0" borderId="7" xfId="12" applyNumberFormat="1" applyFont="1" applyBorder="1" applyAlignment="1">
      <alignment horizontal="center" vertical="center"/>
    </xf>
    <xf numFmtId="1" fontId="23" fillId="5" borderId="7" xfId="0" applyNumberFormat="1" applyFont="1" applyFill="1" applyBorder="1" applyAlignment="1">
      <alignment horizontal="center" vertical="center" wrapText="1"/>
    </xf>
    <xf numFmtId="1" fontId="23" fillId="5" borderId="7" xfId="0" applyNumberFormat="1" applyFont="1" applyFill="1" applyBorder="1" applyAlignment="1" applyProtection="1">
      <alignment horizontal="center" vertical="center" wrapText="1"/>
      <protection locked="0"/>
    </xf>
    <xf numFmtId="0" fontId="23" fillId="21" borderId="7" xfId="0" applyFont="1" applyFill="1" applyBorder="1" applyAlignment="1" applyProtection="1">
      <alignment horizontal="left" vertical="center" wrapText="1"/>
      <protection locked="0"/>
    </xf>
    <xf numFmtId="0" fontId="23" fillId="21" borderId="7" xfId="0" applyFont="1" applyFill="1" applyBorder="1" applyAlignment="1" applyProtection="1">
      <alignment horizontal="left" vertical="center" wrapText="1"/>
    </xf>
    <xf numFmtId="10" fontId="23" fillId="5" borderId="7" xfId="0" applyNumberFormat="1" applyFont="1" applyFill="1" applyBorder="1" applyAlignment="1" applyProtection="1">
      <alignment horizontal="center" vertical="center" wrapText="1"/>
      <protection locked="0"/>
    </xf>
    <xf numFmtId="0" fontId="13" fillId="21" borderId="7" xfId="0" applyFont="1" applyFill="1" applyBorder="1" applyAlignment="1" applyProtection="1">
      <alignment horizontal="justify" vertical="center" wrapText="1"/>
    </xf>
    <xf numFmtId="10" fontId="13" fillId="5" borderId="7" xfId="12" applyNumberFormat="1" applyFont="1" applyFill="1" applyBorder="1" applyAlignment="1" applyProtection="1">
      <alignment horizontal="center" vertical="center" wrapText="1"/>
    </xf>
    <xf numFmtId="0" fontId="13" fillId="21" borderId="7" xfId="0" applyFont="1" applyFill="1" applyBorder="1" applyAlignment="1" applyProtection="1">
      <alignment horizontal="center" vertical="center" wrapText="1"/>
    </xf>
    <xf numFmtId="9" fontId="23" fillId="21" borderId="7" xfId="0" applyNumberFormat="1" applyFont="1" applyFill="1" applyBorder="1" applyAlignment="1" applyProtection="1">
      <alignment horizontal="center" vertical="center" wrapText="1"/>
    </xf>
    <xf numFmtId="165" fontId="23" fillId="21" borderId="7" xfId="0" applyNumberFormat="1" applyFont="1" applyFill="1" applyBorder="1" applyAlignment="1" applyProtection="1">
      <alignment horizontal="center" vertical="center" wrapText="1"/>
    </xf>
    <xf numFmtId="9" fontId="23" fillId="12" borderId="7" xfId="0" applyNumberFormat="1" applyFont="1" applyFill="1" applyBorder="1" applyAlignment="1" applyProtection="1">
      <alignment horizontal="center" vertical="center" wrapText="1"/>
    </xf>
    <xf numFmtId="9" fontId="23" fillId="12" borderId="7" xfId="12" applyFont="1" applyFill="1" applyBorder="1" applyAlignment="1" applyProtection="1">
      <alignment horizontal="center" vertical="center"/>
    </xf>
    <xf numFmtId="0" fontId="23" fillId="12" borderId="7" xfId="0" applyFont="1" applyFill="1" applyBorder="1" applyAlignment="1" applyProtection="1">
      <alignment horizontal="justify" vertical="center" wrapText="1"/>
    </xf>
    <xf numFmtId="10" fontId="23" fillId="21" borderId="7" xfId="0" applyNumberFormat="1" applyFont="1" applyFill="1" applyBorder="1" applyAlignment="1" applyProtection="1">
      <alignment horizontal="center" vertical="center" wrapText="1"/>
    </xf>
    <xf numFmtId="9" fontId="13" fillId="21" borderId="7" xfId="12" applyNumberFormat="1" applyFont="1" applyFill="1" applyBorder="1" applyAlignment="1" applyProtection="1">
      <alignment horizontal="center" vertical="center" wrapText="1"/>
    </xf>
    <xf numFmtId="0" fontId="23" fillId="12" borderId="7" xfId="0" applyFont="1" applyFill="1" applyBorder="1" applyAlignment="1" applyProtection="1">
      <alignment horizontal="center" vertical="center" wrapText="1"/>
    </xf>
    <xf numFmtId="9" fontId="23" fillId="21" borderId="7" xfId="12" applyFont="1" applyFill="1" applyBorder="1" applyAlignment="1" applyProtection="1">
      <alignment horizontal="center" vertical="center" wrapText="1"/>
    </xf>
    <xf numFmtId="10" fontId="11" fillId="5" borderId="8" xfId="12" applyNumberFormat="1" applyFont="1" applyFill="1" applyBorder="1" applyAlignment="1" applyProtection="1">
      <alignment horizontal="center" vertical="center" wrapText="1"/>
    </xf>
    <xf numFmtId="10" fontId="12" fillId="5" borderId="8" xfId="12" applyNumberFormat="1" applyFont="1" applyFill="1" applyBorder="1" applyAlignment="1" applyProtection="1">
      <alignment horizontal="center" vertical="center" wrapText="1"/>
    </xf>
    <xf numFmtId="10" fontId="13" fillId="23" borderId="7" xfId="12" applyNumberFormat="1" applyFont="1" applyFill="1" applyBorder="1" applyAlignment="1" applyProtection="1">
      <alignment horizontal="center" vertical="center" wrapText="1"/>
    </xf>
    <xf numFmtId="10" fontId="13" fillId="21" borderId="7" xfId="12" applyNumberFormat="1" applyFont="1" applyFill="1" applyBorder="1" applyAlignment="1" applyProtection="1">
      <alignment horizontal="center" vertical="center" wrapText="1"/>
    </xf>
    <xf numFmtId="0" fontId="27" fillId="13" borderId="7"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7" xfId="0" applyFont="1" applyFill="1" applyBorder="1" applyAlignment="1">
      <alignment horizontal="center" vertical="center"/>
    </xf>
    <xf numFmtId="0" fontId="19" fillId="5" borderId="7" xfId="0" applyFont="1" applyFill="1" applyBorder="1" applyAlignment="1">
      <alignment horizontal="center"/>
    </xf>
    <xf numFmtId="0" fontId="3" fillId="5" borderId="7"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23" fillId="5" borderId="7" xfId="0" applyFont="1" applyFill="1" applyBorder="1" applyAlignment="1" applyProtection="1">
      <alignment horizontal="center" vertical="center" wrapText="1"/>
    </xf>
    <xf numFmtId="0" fontId="11" fillId="16"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18" borderId="7"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3" fillId="20" borderId="7" xfId="0" applyFont="1" applyFill="1" applyBorder="1" applyAlignment="1" applyProtection="1">
      <alignment horizontal="center" vertical="center" wrapText="1"/>
    </xf>
    <xf numFmtId="0" fontId="3" fillId="19" borderId="7" xfId="0" applyFont="1" applyFill="1" applyBorder="1" applyAlignment="1" applyProtection="1">
      <alignment horizontal="center" vertical="center" wrapText="1"/>
    </xf>
    <xf numFmtId="0" fontId="28" fillId="5" borderId="0" xfId="0" applyFont="1" applyFill="1" applyBorder="1" applyAlignment="1">
      <alignment horizontal="right" vertical="center" wrapText="1"/>
    </xf>
    <xf numFmtId="0" fontId="11" fillId="16" borderId="7"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11" fillId="18" borderId="7"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3" fillId="20" borderId="7" xfId="0" applyFont="1" applyFill="1" applyBorder="1" applyAlignment="1" applyProtection="1">
      <alignment horizontal="center" vertical="center" wrapText="1"/>
    </xf>
    <xf numFmtId="0" fontId="3" fillId="19" borderId="7" xfId="0" applyFont="1" applyFill="1" applyBorder="1" applyAlignment="1" applyProtection="1">
      <alignment horizontal="center" vertical="center" wrapText="1"/>
    </xf>
    <xf numFmtId="0" fontId="35" fillId="19" borderId="8" xfId="0" applyFont="1" applyFill="1" applyBorder="1" applyAlignment="1" applyProtection="1">
      <alignment horizontal="center" vertical="center" wrapText="1"/>
    </xf>
    <xf numFmtId="0" fontId="23" fillId="5" borderId="7" xfId="0" applyFont="1" applyFill="1" applyBorder="1" applyAlignment="1" applyProtection="1">
      <alignment horizontal="center" vertical="center" textRotation="90" wrapText="1"/>
    </xf>
    <xf numFmtId="0" fontId="23" fillId="5" borderId="7" xfId="0" applyFont="1" applyFill="1" applyBorder="1" applyAlignment="1" applyProtection="1">
      <alignment horizontal="center" vertical="center" wrapText="1"/>
    </xf>
    <xf numFmtId="0" fontId="36" fillId="22" borderId="8" xfId="0" applyFont="1" applyFill="1" applyBorder="1" applyAlignment="1" applyProtection="1">
      <alignment horizontal="center" vertical="center" wrapText="1"/>
    </xf>
    <xf numFmtId="0" fontId="37" fillId="19" borderId="8" xfId="0" applyFont="1" applyFill="1" applyBorder="1" applyAlignment="1" applyProtection="1">
      <alignment horizontal="center" vertical="center" wrapText="1"/>
    </xf>
    <xf numFmtId="0" fontId="35" fillId="26" borderId="8" xfId="0" applyFont="1" applyFill="1" applyBorder="1" applyAlignment="1" applyProtection="1">
      <alignment horizontal="center" vertical="center" wrapText="1"/>
    </xf>
    <xf numFmtId="0" fontId="35" fillId="8" borderId="8" xfId="0" applyFont="1" applyFill="1" applyBorder="1" applyAlignment="1" applyProtection="1">
      <alignment horizontal="center" vertical="center" wrapText="1"/>
    </xf>
    <xf numFmtId="0" fontId="11" fillId="8"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8" fillId="17" borderId="7"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20" borderId="7" xfId="0" applyFont="1" applyFill="1" applyBorder="1" applyAlignment="1" applyProtection="1">
      <alignment horizontal="center" vertical="center" wrapText="1"/>
    </xf>
    <xf numFmtId="0" fontId="35" fillId="18" borderId="7" xfId="0" applyFont="1" applyFill="1" applyBorder="1" applyAlignment="1">
      <alignment horizontal="center" vertical="center" wrapText="1"/>
    </xf>
    <xf numFmtId="0" fontId="35" fillId="20" borderId="7"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16" borderId="7"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28" fillId="5" borderId="7" xfId="0" applyFont="1" applyFill="1" applyBorder="1" applyAlignment="1">
      <alignment horizontal="center" vertical="center"/>
    </xf>
    <xf numFmtId="0" fontId="19" fillId="5" borderId="7" xfId="0" applyFont="1" applyFill="1" applyBorder="1" applyAlignment="1">
      <alignment horizontal="center"/>
    </xf>
    <xf numFmtId="0" fontId="28" fillId="5" borderId="7" xfId="0" applyFont="1" applyFill="1" applyBorder="1" applyAlignment="1">
      <alignment horizontal="center" vertical="center" wrapText="1"/>
    </xf>
    <xf numFmtId="22" fontId="31" fillId="25" borderId="7" xfId="0" applyNumberFormat="1" applyFont="1" applyFill="1" applyBorder="1" applyAlignment="1">
      <alignment horizontal="center" vertical="center"/>
    </xf>
    <xf numFmtId="0" fontId="31" fillId="7" borderId="7" xfId="0" applyFont="1" applyFill="1" applyBorder="1" applyAlignment="1">
      <alignment horizontal="center" vertical="center"/>
    </xf>
    <xf numFmtId="0" fontId="27" fillId="13" borderId="7" xfId="0" applyFont="1" applyFill="1" applyBorder="1" applyAlignment="1">
      <alignment horizontal="center" vertical="center" wrapText="1"/>
    </xf>
    <xf numFmtId="0" fontId="4" fillId="5" borderId="7" xfId="0" applyFont="1" applyFill="1" applyBorder="1" applyAlignment="1" applyProtection="1">
      <alignment horizontal="center" vertical="center" wrapText="1"/>
    </xf>
    <xf numFmtId="10" fontId="23" fillId="23" borderId="7" xfId="0" applyNumberFormat="1" applyFont="1" applyFill="1" applyBorder="1" applyAlignment="1" applyProtection="1">
      <alignment horizontal="center" vertical="center" wrapText="1"/>
      <protection locked="0"/>
    </xf>
  </cellXfs>
  <cellStyles count="19">
    <cellStyle name="Amarillo" xfId="1" xr:uid="{00000000-0005-0000-0000-000000000000}"/>
    <cellStyle name="Hipervínculo" xfId="2" builtinId="8"/>
    <cellStyle name="Millares [0] 2" xfId="3" xr:uid="{00000000-0005-0000-0000-000002000000}"/>
    <cellStyle name="Millares 2" xfId="4" xr:uid="{00000000-0005-0000-0000-000003000000}"/>
    <cellStyle name="Millares 3" xfId="5" xr:uid="{00000000-0005-0000-0000-000004000000}"/>
    <cellStyle name="Millares 4" xfId="6" xr:uid="{00000000-0005-0000-0000-000005000000}"/>
    <cellStyle name="Millares 5" xfId="7" xr:uid="{00000000-0005-0000-0000-000006000000}"/>
    <cellStyle name="Millares 6" xfId="8" xr:uid="{00000000-0005-0000-0000-000007000000}"/>
    <cellStyle name="Millares 7" xfId="9" xr:uid="{00000000-0005-0000-0000-000008000000}"/>
    <cellStyle name="Normal" xfId="0" builtinId="0"/>
    <cellStyle name="Normal 2" xfId="10" xr:uid="{00000000-0005-0000-0000-00000A000000}"/>
    <cellStyle name="Normal 3" xfId="11" xr:uid="{00000000-0005-0000-0000-00000B000000}"/>
    <cellStyle name="Porcentaje" xfId="12" builtinId="5"/>
    <cellStyle name="Porcentaje 2" xfId="13" xr:uid="{00000000-0005-0000-0000-00000D000000}"/>
    <cellStyle name="Porcentaje 3" xfId="14" xr:uid="{00000000-0005-0000-0000-00000E000000}"/>
    <cellStyle name="Porcentual 2" xfId="15" xr:uid="{00000000-0005-0000-0000-00000F000000}"/>
    <cellStyle name="Rojo" xfId="16" xr:uid="{00000000-0005-0000-0000-000010000000}"/>
    <cellStyle name="TableStyleLight1" xfId="17" xr:uid="{00000000-0005-0000-0000-000011000000}"/>
    <cellStyle name="Verde" xfId="18"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B050"/>
      <rgbColor rgb="00BFBFBF"/>
      <rgbColor rgb="00808080"/>
      <rgbColor rgb="0095B3D7"/>
      <rgbColor rgb="00993366"/>
      <rgbColor rgb="00FCD5B5"/>
      <rgbColor rgb="00CCFFFF"/>
      <rgbColor rgb="00660066"/>
      <rgbColor rgb="00FF8080"/>
      <rgbColor rgb="000070C0"/>
      <rgbColor rgb="00B9CDE5"/>
      <rgbColor rgb="00000080"/>
      <rgbColor rgb="00FF00FF"/>
      <rgbColor rgb="00FFFF00"/>
      <rgbColor rgb="0000FFFF"/>
      <rgbColor rgb="00800080"/>
      <rgbColor rgb="00800000"/>
      <rgbColor rgb="00008080"/>
      <rgbColor rgb="000000FF"/>
      <rgbColor rgb="0000CCFF"/>
      <rgbColor rgb="00CCFFFF"/>
      <rgbColor rgb="00D7E4BD"/>
      <rgbColor rgb="00C3D69B"/>
      <rgbColor rgb="00B7DEE8"/>
      <rgbColor rgb="00FF99CC"/>
      <rgbColor rgb="00CCC1DA"/>
      <rgbColor rgb="00FAC090"/>
      <rgbColor rgb="003366FF"/>
      <rgbColor rgb="004BACC6"/>
      <rgbColor rgb="009BBB59"/>
      <rgbColor rgb="00FFCC00"/>
      <rgbColor rgb="00F79646"/>
      <rgbColor rgb="00EB613D"/>
      <rgbColor rgb="00666699"/>
      <rgbColor rgb="00C4BD97"/>
      <rgbColor rgb="00003366"/>
      <rgbColor rgb="0031859C"/>
      <rgbColor rgb="00003300"/>
      <rgbColor rgb="00333300"/>
      <rgbColor rgb="00993300"/>
      <rgbColor rgb="00993366"/>
      <rgbColor rgb="00333399"/>
      <rgbColor rgb="001A1A1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3</xdr:col>
      <xdr:colOff>2867025</xdr:colOff>
      <xdr:row>58</xdr:row>
      <xdr:rowOff>152400</xdr:rowOff>
    </xdr:from>
    <xdr:to>
      <xdr:col>4</xdr:col>
      <xdr:colOff>1257300</xdr:colOff>
      <xdr:row>58</xdr:row>
      <xdr:rowOff>152400</xdr:rowOff>
    </xdr:to>
    <xdr:sp macro="" textlink="">
      <xdr:nvSpPr>
        <xdr:cNvPr id="10883" name="CustomShape 1">
          <a:extLst>
            <a:ext uri="{FF2B5EF4-FFF2-40B4-BE49-F238E27FC236}">
              <a16:creationId xmlns:a16="http://schemas.microsoft.com/office/drawing/2014/main" id="{67281B71-3E67-4DF4-A9DF-925C669A6A95}"/>
            </a:ext>
          </a:extLst>
        </xdr:cNvPr>
        <xdr:cNvSpPr>
          <a:spLocks noChangeArrowheads="1"/>
        </xdr:cNvSpPr>
      </xdr:nvSpPr>
      <xdr:spPr bwMode="auto">
        <a:xfrm>
          <a:off x="2867025" y="85182075"/>
          <a:ext cx="1438275" cy="0"/>
        </a:xfrm>
        <a:prstGeom prst="rect">
          <a:avLst/>
        </a:prstGeom>
        <a:solidFill>
          <a:srgbClr val="808080"/>
        </a:solidFill>
        <a:ln w="9525">
          <a:solidFill>
            <a:srgbClr val="F79646"/>
          </a:solidFill>
          <a:miter lim="800000"/>
          <a:headEnd/>
          <a:tailEnd/>
        </a:ln>
      </xdr:spPr>
    </xdr:sp>
    <xdr:clientData/>
  </xdr:twoCellAnchor>
  <xdr:twoCellAnchor editAs="absolute">
    <xdr:from>
      <xdr:col>3</xdr:col>
      <xdr:colOff>2847975</xdr:colOff>
      <xdr:row>58</xdr:row>
      <xdr:rowOff>152400</xdr:rowOff>
    </xdr:from>
    <xdr:to>
      <xdr:col>4</xdr:col>
      <xdr:colOff>1266825</xdr:colOff>
      <xdr:row>58</xdr:row>
      <xdr:rowOff>152400</xdr:rowOff>
    </xdr:to>
    <xdr:sp macro="" textlink="">
      <xdr:nvSpPr>
        <xdr:cNvPr id="10884" name="CustomShape 1">
          <a:extLst>
            <a:ext uri="{FF2B5EF4-FFF2-40B4-BE49-F238E27FC236}">
              <a16:creationId xmlns:a16="http://schemas.microsoft.com/office/drawing/2014/main" id="{A04CC0D3-2552-4094-87D9-FB361DA729DC}"/>
            </a:ext>
          </a:extLst>
        </xdr:cNvPr>
        <xdr:cNvSpPr>
          <a:spLocks noChangeArrowheads="1"/>
        </xdr:cNvSpPr>
      </xdr:nvSpPr>
      <xdr:spPr bwMode="auto">
        <a:xfrm>
          <a:off x="2847975" y="85182075"/>
          <a:ext cx="1466850" cy="0"/>
        </a:xfrm>
        <a:prstGeom prst="rect">
          <a:avLst/>
        </a:prstGeom>
        <a:solidFill>
          <a:srgbClr val="4F6228"/>
        </a:solidFill>
        <a:ln w="9525">
          <a:solidFill>
            <a:srgbClr val="F79646"/>
          </a:solidFill>
          <a:miter lim="800000"/>
          <a:headEnd/>
          <a:tailEnd/>
        </a:ln>
      </xdr:spPr>
    </xdr:sp>
    <xdr:clientData/>
  </xdr:twoCellAnchor>
  <xdr:twoCellAnchor editAs="absolute">
    <xdr:from>
      <xdr:col>4</xdr:col>
      <xdr:colOff>1263180</xdr:colOff>
      <xdr:row>58</xdr:row>
      <xdr:rowOff>311723</xdr:rowOff>
    </xdr:from>
    <xdr:to>
      <xdr:col>4</xdr:col>
      <xdr:colOff>1972380</xdr:colOff>
      <xdr:row>58</xdr:row>
      <xdr:rowOff>315968</xdr:rowOff>
    </xdr:to>
    <xdr:sp macro="" textlink="">
      <xdr:nvSpPr>
        <xdr:cNvPr id="4" name="CustomShape 1">
          <a:extLst>
            <a:ext uri="{FF2B5EF4-FFF2-40B4-BE49-F238E27FC236}">
              <a16:creationId xmlns:a16="http://schemas.microsoft.com/office/drawing/2014/main" id="{5B14E355-89C2-48C6-A92E-199A049A2FBF}"/>
            </a:ext>
          </a:extLst>
        </xdr:cNvPr>
        <xdr:cNvSpPr/>
      </xdr:nvSpPr>
      <xdr:spPr>
        <a:xfrm>
          <a:off x="5708520" y="96335640"/>
          <a:ext cx="709200" cy="500760"/>
        </a:xfrm>
        <a:prstGeom prst="rect">
          <a:avLst/>
        </a:prstGeom>
        <a:solidFill>
          <a:srgbClr val="FFFFFF"/>
        </a:solidFill>
        <a:ln w="9360">
          <a:solidFill>
            <a:srgbClr val="BCBCBC"/>
          </a:solidFill>
          <a:round/>
        </a:ln>
      </xdr:spPr>
      <xdr:txBody>
        <a:bodyPr lIns="90000" tIns="45000" rIns="90000" bIns="45000" anchor="ctr"/>
        <a:lstStyle/>
        <a:p>
          <a:pPr algn="ctr" rtl="0">
            <a:defRPr sz="1000"/>
          </a:pPr>
          <a:r>
            <a:rPr lang="en-US" sz="1100" b="1" i="0" u="none" strike="noStrike" baseline="0">
              <a:solidFill>
                <a:srgbClr val="1A1A1A"/>
              </a:solidFill>
              <a:latin typeface="Arial Narrow"/>
            </a:rPr>
            <a:t>IVC</a:t>
          </a:r>
        </a:p>
      </xdr:txBody>
    </xdr:sp>
    <xdr:clientData/>
  </xdr:twoCellAnchor>
  <xdr:twoCellAnchor editAs="absolute">
    <xdr:from>
      <xdr:col>3</xdr:col>
      <xdr:colOff>2886075</xdr:colOff>
      <xdr:row>58</xdr:row>
      <xdr:rowOff>152400</xdr:rowOff>
    </xdr:from>
    <xdr:to>
      <xdr:col>4</xdr:col>
      <xdr:colOff>1181100</xdr:colOff>
      <xdr:row>58</xdr:row>
      <xdr:rowOff>152400</xdr:rowOff>
    </xdr:to>
    <xdr:sp macro="" textlink="">
      <xdr:nvSpPr>
        <xdr:cNvPr id="10886" name="CustomShape 1">
          <a:extLst>
            <a:ext uri="{FF2B5EF4-FFF2-40B4-BE49-F238E27FC236}">
              <a16:creationId xmlns:a16="http://schemas.microsoft.com/office/drawing/2014/main" id="{87FFBA67-1FBE-44A1-9789-A53B79E0901E}"/>
            </a:ext>
          </a:extLst>
        </xdr:cNvPr>
        <xdr:cNvSpPr>
          <a:spLocks noChangeArrowheads="1"/>
        </xdr:cNvSpPr>
      </xdr:nvSpPr>
      <xdr:spPr bwMode="auto">
        <a:xfrm>
          <a:off x="2886075" y="85182075"/>
          <a:ext cx="1343025" cy="0"/>
        </a:xfrm>
        <a:prstGeom prst="rect">
          <a:avLst/>
        </a:prstGeom>
        <a:solidFill>
          <a:srgbClr val="8064A2"/>
        </a:solidFill>
        <a:ln w="9525">
          <a:solidFill>
            <a:srgbClr val="F79646"/>
          </a:solidFill>
          <a:miter lim="800000"/>
          <a:headEnd/>
          <a:tailEnd/>
        </a:ln>
      </xdr:spPr>
    </xdr:sp>
    <xdr:clientData/>
  </xdr:twoCellAnchor>
  <xdr:twoCellAnchor editAs="absolute">
    <xdr:from>
      <xdr:col>4</xdr:col>
      <xdr:colOff>1181745</xdr:colOff>
      <xdr:row>58</xdr:row>
      <xdr:rowOff>309388</xdr:rowOff>
    </xdr:from>
    <xdr:to>
      <xdr:col>4</xdr:col>
      <xdr:colOff>2006940</xdr:colOff>
      <xdr:row>58</xdr:row>
      <xdr:rowOff>314325</xdr:rowOff>
    </xdr:to>
    <xdr:sp macro="" textlink="">
      <xdr:nvSpPr>
        <xdr:cNvPr id="6" name="CustomShape 1">
          <a:extLst>
            <a:ext uri="{FF2B5EF4-FFF2-40B4-BE49-F238E27FC236}">
              <a16:creationId xmlns:a16="http://schemas.microsoft.com/office/drawing/2014/main" id="{570AD2BA-61CF-4C92-A05A-6A25DB392CAB}"/>
            </a:ext>
          </a:extLst>
        </xdr:cNvPr>
        <xdr:cNvSpPr/>
      </xdr:nvSpPr>
      <xdr:spPr>
        <a:xfrm>
          <a:off x="4791600" y="97365240"/>
          <a:ext cx="1660680" cy="510120"/>
        </a:xfrm>
        <a:prstGeom prst="rect">
          <a:avLst/>
        </a:prstGeom>
        <a:solidFill>
          <a:srgbClr val="FFFFFF"/>
        </a:solidFill>
        <a:ln w="9360">
          <a:solidFill>
            <a:srgbClr val="BCBCBC"/>
          </a:solidFill>
          <a:round/>
        </a:ln>
      </xdr:spPr>
      <xdr:txBody>
        <a:bodyPr lIns="90000" tIns="45000" rIns="90000" bIns="45000" anchor="ctr"/>
        <a:lstStyle/>
        <a:p>
          <a:pPr algn="ctr" rtl="0">
            <a:defRPr sz="1000"/>
          </a:pPr>
          <a:r>
            <a:rPr lang="en-US" sz="1100" b="1" i="0" u="none" strike="noStrike" baseline="0">
              <a:solidFill>
                <a:srgbClr val="1A1A1A"/>
              </a:solidFill>
              <a:latin typeface="Arial Narrow"/>
            </a:rPr>
            <a:t>GESTIÓN CORPORATIVA LOCAL</a:t>
          </a:r>
        </a:p>
      </xdr:txBody>
    </xdr:sp>
    <xdr:clientData/>
  </xdr:twoCellAnchor>
  <xdr:twoCellAnchor editAs="absolute">
    <xdr:from>
      <xdr:col>3</xdr:col>
      <xdr:colOff>2886075</xdr:colOff>
      <xdr:row>58</xdr:row>
      <xdr:rowOff>152400</xdr:rowOff>
    </xdr:from>
    <xdr:to>
      <xdr:col>4</xdr:col>
      <xdr:colOff>1181100</xdr:colOff>
      <xdr:row>58</xdr:row>
      <xdr:rowOff>152400</xdr:rowOff>
    </xdr:to>
    <xdr:sp macro="" textlink="">
      <xdr:nvSpPr>
        <xdr:cNvPr id="10888" name="CustomShape 1">
          <a:extLst>
            <a:ext uri="{FF2B5EF4-FFF2-40B4-BE49-F238E27FC236}">
              <a16:creationId xmlns:a16="http://schemas.microsoft.com/office/drawing/2014/main" id="{42CEA169-CF97-4A65-814E-0A5D903797C5}"/>
            </a:ext>
          </a:extLst>
        </xdr:cNvPr>
        <xdr:cNvSpPr>
          <a:spLocks noChangeArrowheads="1"/>
        </xdr:cNvSpPr>
      </xdr:nvSpPr>
      <xdr:spPr bwMode="auto">
        <a:xfrm>
          <a:off x="2886075" y="85182075"/>
          <a:ext cx="1343025" cy="0"/>
        </a:xfrm>
        <a:prstGeom prst="rect">
          <a:avLst/>
        </a:prstGeom>
        <a:solidFill>
          <a:srgbClr val="1F497D"/>
        </a:solidFill>
        <a:ln w="9525">
          <a:solidFill>
            <a:srgbClr val="F79646"/>
          </a:solidFill>
          <a:miter lim="800000"/>
          <a:headEnd/>
          <a:tailEnd/>
        </a:ln>
      </xdr:spPr>
    </xdr:sp>
    <xdr:clientData/>
  </xdr:twoCellAnchor>
  <xdr:twoCellAnchor editAs="absolute">
    <xdr:from>
      <xdr:col>4</xdr:col>
      <xdr:colOff>1181745</xdr:colOff>
      <xdr:row>58</xdr:row>
      <xdr:rowOff>313803</xdr:rowOff>
    </xdr:from>
    <xdr:to>
      <xdr:col>4</xdr:col>
      <xdr:colOff>2006940</xdr:colOff>
      <xdr:row>58</xdr:row>
      <xdr:rowOff>318048</xdr:rowOff>
    </xdr:to>
    <xdr:sp macro="" textlink="">
      <xdr:nvSpPr>
        <xdr:cNvPr id="8" name="CustomShape 1">
          <a:extLst>
            <a:ext uri="{FF2B5EF4-FFF2-40B4-BE49-F238E27FC236}">
              <a16:creationId xmlns:a16="http://schemas.microsoft.com/office/drawing/2014/main" id="{F54A48F1-1899-4B28-A102-E023C5141B56}"/>
            </a:ext>
          </a:extLst>
        </xdr:cNvPr>
        <xdr:cNvSpPr/>
      </xdr:nvSpPr>
      <xdr:spPr>
        <a:xfrm>
          <a:off x="4791600" y="98344440"/>
          <a:ext cx="1660680" cy="500760"/>
        </a:xfrm>
        <a:prstGeom prst="rect">
          <a:avLst/>
        </a:prstGeom>
        <a:solidFill>
          <a:srgbClr val="FFFFFF"/>
        </a:solidFill>
        <a:ln w="9360">
          <a:solidFill>
            <a:srgbClr val="BCBCBC"/>
          </a:solidFill>
          <a:round/>
        </a:ln>
      </xdr:spPr>
      <xdr:txBody>
        <a:bodyPr lIns="90000" tIns="45000" rIns="90000" bIns="45000" anchor="ctr"/>
        <a:lstStyle/>
        <a:p>
          <a:pPr algn="ctr" rtl="0">
            <a:defRPr sz="1000"/>
          </a:pPr>
          <a:r>
            <a:rPr lang="en-US" sz="1100" b="1" i="0" u="none" strike="noStrike" baseline="0">
              <a:solidFill>
                <a:srgbClr val="1A1A1A"/>
              </a:solidFill>
              <a:latin typeface="Arial Narrow"/>
            </a:rPr>
            <a:t>RELACIONES ESTRATEGICAS</a:t>
          </a:r>
        </a:p>
      </xdr:txBody>
    </xdr:sp>
    <xdr:clientData/>
  </xdr:twoCellAnchor>
  <xdr:twoCellAnchor editAs="absolute">
    <xdr:from>
      <xdr:col>3</xdr:col>
      <xdr:colOff>2924175</xdr:colOff>
      <xdr:row>58</xdr:row>
      <xdr:rowOff>152400</xdr:rowOff>
    </xdr:from>
    <xdr:to>
      <xdr:col>4</xdr:col>
      <xdr:colOff>1266825</xdr:colOff>
      <xdr:row>58</xdr:row>
      <xdr:rowOff>152400</xdr:rowOff>
    </xdr:to>
    <xdr:sp macro="" textlink="">
      <xdr:nvSpPr>
        <xdr:cNvPr id="10890" name="CustomShape 1">
          <a:extLst>
            <a:ext uri="{FF2B5EF4-FFF2-40B4-BE49-F238E27FC236}">
              <a16:creationId xmlns:a16="http://schemas.microsoft.com/office/drawing/2014/main" id="{D3F0F202-6A40-435D-8E47-ABE0EBC3D48C}"/>
            </a:ext>
          </a:extLst>
        </xdr:cNvPr>
        <xdr:cNvSpPr>
          <a:spLocks noChangeArrowheads="1"/>
        </xdr:cNvSpPr>
      </xdr:nvSpPr>
      <xdr:spPr bwMode="auto">
        <a:xfrm>
          <a:off x="2924175" y="85182075"/>
          <a:ext cx="1390650" cy="0"/>
        </a:xfrm>
        <a:prstGeom prst="rect">
          <a:avLst/>
        </a:prstGeom>
        <a:solidFill>
          <a:srgbClr val="632523"/>
        </a:solidFill>
        <a:ln w="9525">
          <a:solidFill>
            <a:srgbClr val="F79646"/>
          </a:solidFill>
          <a:miter lim="800000"/>
          <a:headEnd/>
          <a:tailEnd/>
        </a:ln>
      </xdr:spPr>
    </xdr:sp>
    <xdr:clientData/>
  </xdr:twoCellAnchor>
  <xdr:twoCellAnchor editAs="absolute">
    <xdr:from>
      <xdr:col>4</xdr:col>
      <xdr:colOff>1266060</xdr:colOff>
      <xdr:row>58</xdr:row>
      <xdr:rowOff>312088</xdr:rowOff>
    </xdr:from>
    <xdr:to>
      <xdr:col>4</xdr:col>
      <xdr:colOff>2041860</xdr:colOff>
      <xdr:row>58</xdr:row>
      <xdr:rowOff>314312</xdr:rowOff>
    </xdr:to>
    <xdr:sp macro="" textlink="">
      <xdr:nvSpPr>
        <xdr:cNvPr id="10" name="CustomShape 1">
          <a:extLst>
            <a:ext uri="{FF2B5EF4-FFF2-40B4-BE49-F238E27FC236}">
              <a16:creationId xmlns:a16="http://schemas.microsoft.com/office/drawing/2014/main" id="{876DB0E4-CF5E-48FD-8BAC-3B441CAFE08B}"/>
            </a:ext>
          </a:extLst>
        </xdr:cNvPr>
        <xdr:cNvSpPr/>
      </xdr:nvSpPr>
      <xdr:spPr>
        <a:xfrm>
          <a:off x="5711400" y="99539640"/>
          <a:ext cx="775800" cy="491400"/>
        </a:xfrm>
        <a:prstGeom prst="rect">
          <a:avLst/>
        </a:prstGeom>
        <a:solidFill>
          <a:srgbClr val="FFFFFF"/>
        </a:solidFill>
        <a:ln w="9360">
          <a:solidFill>
            <a:srgbClr val="BCBCBC"/>
          </a:solidFill>
          <a:round/>
        </a:ln>
      </xdr:spPr>
      <xdr:txBody>
        <a:bodyPr lIns="90000" tIns="45000" rIns="90000" bIns="45000" anchor="ctr"/>
        <a:lstStyle/>
        <a:p>
          <a:pPr algn="ctr" rtl="0">
            <a:defRPr sz="1000"/>
          </a:pPr>
          <a:r>
            <a:rPr lang="en-US" sz="1100" b="1" i="0" u="none" strike="noStrike" baseline="0">
              <a:solidFill>
                <a:srgbClr val="1A1A1A"/>
              </a:solidFill>
              <a:latin typeface="Arial Narrow"/>
            </a:rPr>
            <a:t>GESTIÓN DEL PATRIMONIO DOCUMENTAL</a:t>
          </a:r>
        </a:p>
      </xdr:txBody>
    </xdr:sp>
    <xdr:clientData/>
  </xdr:twoCellAnchor>
  <xdr:twoCellAnchor editAs="absolute">
    <xdr:from>
      <xdr:col>3</xdr:col>
      <xdr:colOff>2886075</xdr:colOff>
      <xdr:row>58</xdr:row>
      <xdr:rowOff>152400</xdr:rowOff>
    </xdr:from>
    <xdr:to>
      <xdr:col>4</xdr:col>
      <xdr:colOff>1181100</xdr:colOff>
      <xdr:row>58</xdr:row>
      <xdr:rowOff>152400</xdr:rowOff>
    </xdr:to>
    <xdr:sp macro="" textlink="">
      <xdr:nvSpPr>
        <xdr:cNvPr id="10892" name="CustomShape 1">
          <a:extLst>
            <a:ext uri="{FF2B5EF4-FFF2-40B4-BE49-F238E27FC236}">
              <a16:creationId xmlns:a16="http://schemas.microsoft.com/office/drawing/2014/main" id="{A6C24D16-62B2-4DD9-97F1-394199AAA486}"/>
            </a:ext>
          </a:extLst>
        </xdr:cNvPr>
        <xdr:cNvSpPr>
          <a:spLocks noChangeArrowheads="1"/>
        </xdr:cNvSpPr>
      </xdr:nvSpPr>
      <xdr:spPr bwMode="auto">
        <a:xfrm>
          <a:off x="2886075" y="85182075"/>
          <a:ext cx="1343025" cy="0"/>
        </a:xfrm>
        <a:prstGeom prst="rect">
          <a:avLst/>
        </a:prstGeom>
        <a:solidFill>
          <a:srgbClr val="4A452A"/>
        </a:solidFill>
        <a:ln w="9525">
          <a:solidFill>
            <a:srgbClr val="F79646"/>
          </a:solidFill>
          <a:miter lim="800000"/>
          <a:headEnd/>
          <a:tailEnd/>
        </a:ln>
      </xdr:spPr>
    </xdr:sp>
    <xdr:clientData/>
  </xdr:twoCellAnchor>
  <xdr:twoCellAnchor editAs="absolute">
    <xdr:from>
      <xdr:col>4</xdr:col>
      <xdr:colOff>1181745</xdr:colOff>
      <xdr:row>58</xdr:row>
      <xdr:rowOff>307818</xdr:rowOff>
    </xdr:from>
    <xdr:to>
      <xdr:col>4</xdr:col>
      <xdr:colOff>2006940</xdr:colOff>
      <xdr:row>58</xdr:row>
      <xdr:rowOff>312919</xdr:rowOff>
    </xdr:to>
    <xdr:sp macro="" textlink="">
      <xdr:nvSpPr>
        <xdr:cNvPr id="12" name="CustomShape 1">
          <a:extLst>
            <a:ext uri="{FF2B5EF4-FFF2-40B4-BE49-F238E27FC236}">
              <a16:creationId xmlns:a16="http://schemas.microsoft.com/office/drawing/2014/main" id="{2697EFEE-FA32-4122-B858-EB6E154D6752}"/>
            </a:ext>
          </a:extLst>
        </xdr:cNvPr>
        <xdr:cNvSpPr/>
      </xdr:nvSpPr>
      <xdr:spPr>
        <a:xfrm>
          <a:off x="4791600" y="100595880"/>
          <a:ext cx="1660680" cy="500760"/>
        </a:xfrm>
        <a:prstGeom prst="rect">
          <a:avLst/>
        </a:prstGeom>
        <a:solidFill>
          <a:srgbClr val="FFFFFF"/>
        </a:solidFill>
        <a:ln w="9360">
          <a:solidFill>
            <a:srgbClr val="BCBCBC"/>
          </a:solidFill>
          <a:round/>
        </a:ln>
      </xdr:spPr>
      <xdr:txBody>
        <a:bodyPr lIns="90000" tIns="45000" rIns="90000" bIns="45000" anchor="ctr"/>
        <a:lstStyle/>
        <a:p>
          <a:pPr algn="ctr" rtl="0">
            <a:defRPr sz="1000"/>
          </a:pPr>
          <a:r>
            <a:rPr lang="en-US" sz="1100" b="1" i="0" u="none" strike="noStrike" baseline="0">
              <a:solidFill>
                <a:srgbClr val="1A1A1A"/>
              </a:solidFill>
              <a:latin typeface="Arial Narrow"/>
            </a:rPr>
            <a:t>GERENCIA DE TI</a:t>
          </a:r>
        </a:p>
      </xdr:txBody>
    </xdr:sp>
    <xdr:clientData/>
  </xdr:twoCellAnchor>
  <xdr:twoCellAnchor editAs="absolute">
    <xdr:from>
      <xdr:col>8</xdr:col>
      <xdr:colOff>552450</xdr:colOff>
      <xdr:row>14</xdr:row>
      <xdr:rowOff>85725</xdr:rowOff>
    </xdr:from>
    <xdr:to>
      <xdr:col>8</xdr:col>
      <xdr:colOff>857250</xdr:colOff>
      <xdr:row>14</xdr:row>
      <xdr:rowOff>381000</xdr:rowOff>
    </xdr:to>
    <xdr:sp macro="" textlink="">
      <xdr:nvSpPr>
        <xdr:cNvPr id="10894" name="CustomShape 1">
          <a:extLst>
            <a:ext uri="{FF2B5EF4-FFF2-40B4-BE49-F238E27FC236}">
              <a16:creationId xmlns:a16="http://schemas.microsoft.com/office/drawing/2014/main" id="{93D8522E-7CF6-4F37-96FA-8E417DCD883B}"/>
            </a:ext>
          </a:extLst>
        </xdr:cNvPr>
        <xdr:cNvSpPr>
          <a:spLocks noChangeArrowheads="1"/>
        </xdr:cNvSpPr>
      </xdr:nvSpPr>
      <xdr:spPr bwMode="auto">
        <a:xfrm>
          <a:off x="14249400" y="18859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8</xdr:col>
      <xdr:colOff>552450</xdr:colOff>
      <xdr:row>14</xdr:row>
      <xdr:rowOff>85725</xdr:rowOff>
    </xdr:from>
    <xdr:to>
      <xdr:col>8</xdr:col>
      <xdr:colOff>857250</xdr:colOff>
      <xdr:row>14</xdr:row>
      <xdr:rowOff>381000</xdr:rowOff>
    </xdr:to>
    <xdr:sp macro="" textlink="">
      <xdr:nvSpPr>
        <xdr:cNvPr id="10895" name="CustomShape 1">
          <a:extLst>
            <a:ext uri="{FF2B5EF4-FFF2-40B4-BE49-F238E27FC236}">
              <a16:creationId xmlns:a16="http://schemas.microsoft.com/office/drawing/2014/main" id="{87617B87-F8C5-4041-873C-031F8BB1A537}"/>
            </a:ext>
          </a:extLst>
        </xdr:cNvPr>
        <xdr:cNvSpPr>
          <a:spLocks noChangeArrowheads="1"/>
        </xdr:cNvSpPr>
      </xdr:nvSpPr>
      <xdr:spPr bwMode="auto">
        <a:xfrm>
          <a:off x="14249400" y="18859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8</xdr:col>
      <xdr:colOff>552450</xdr:colOff>
      <xdr:row>14</xdr:row>
      <xdr:rowOff>85725</xdr:rowOff>
    </xdr:from>
    <xdr:to>
      <xdr:col>8</xdr:col>
      <xdr:colOff>857250</xdr:colOff>
      <xdr:row>14</xdr:row>
      <xdr:rowOff>381000</xdr:rowOff>
    </xdr:to>
    <xdr:sp macro="" textlink="">
      <xdr:nvSpPr>
        <xdr:cNvPr id="10896" name="CustomShape 1">
          <a:extLst>
            <a:ext uri="{FF2B5EF4-FFF2-40B4-BE49-F238E27FC236}">
              <a16:creationId xmlns:a16="http://schemas.microsoft.com/office/drawing/2014/main" id="{68C5C772-2F32-4612-982D-29BA8FAA9FC0}"/>
            </a:ext>
          </a:extLst>
        </xdr:cNvPr>
        <xdr:cNvSpPr>
          <a:spLocks noChangeArrowheads="1"/>
        </xdr:cNvSpPr>
      </xdr:nvSpPr>
      <xdr:spPr bwMode="auto">
        <a:xfrm>
          <a:off x="14249400" y="18859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8</xdr:col>
      <xdr:colOff>552450</xdr:colOff>
      <xdr:row>14</xdr:row>
      <xdr:rowOff>85725</xdr:rowOff>
    </xdr:from>
    <xdr:to>
      <xdr:col>8</xdr:col>
      <xdr:colOff>857250</xdr:colOff>
      <xdr:row>14</xdr:row>
      <xdr:rowOff>381000</xdr:rowOff>
    </xdr:to>
    <xdr:sp macro="" textlink="">
      <xdr:nvSpPr>
        <xdr:cNvPr id="10897" name="CustomShape 1">
          <a:extLst>
            <a:ext uri="{FF2B5EF4-FFF2-40B4-BE49-F238E27FC236}">
              <a16:creationId xmlns:a16="http://schemas.microsoft.com/office/drawing/2014/main" id="{8D231C0B-884B-489F-A0AA-A6A1FD211235}"/>
            </a:ext>
          </a:extLst>
        </xdr:cNvPr>
        <xdr:cNvSpPr>
          <a:spLocks noChangeArrowheads="1"/>
        </xdr:cNvSpPr>
      </xdr:nvSpPr>
      <xdr:spPr bwMode="auto">
        <a:xfrm>
          <a:off x="14249400" y="18859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3</xdr:col>
      <xdr:colOff>1828800</xdr:colOff>
      <xdr:row>17</xdr:row>
      <xdr:rowOff>962025</xdr:rowOff>
    </xdr:to>
    <xdr:sp macro="" textlink="">
      <xdr:nvSpPr>
        <xdr:cNvPr id="10898" name="shapetype_202" hidden="1">
          <a:extLst>
            <a:ext uri="{FF2B5EF4-FFF2-40B4-BE49-F238E27FC236}">
              <a16:creationId xmlns:a16="http://schemas.microsoft.com/office/drawing/2014/main" id="{CACDD2D0-15A6-483F-9B18-6CBC841143DC}"/>
            </a:ext>
          </a:extLst>
        </xdr:cNvPr>
        <xdr:cNvSpPr txBox="1">
          <a:spLocks noSelect="1" noChangeArrowheads="1"/>
        </xdr:cNvSpPr>
      </xdr:nvSpPr>
      <xdr:spPr bwMode="auto">
        <a:xfrm>
          <a:off x="0" y="0"/>
          <a:ext cx="1828800" cy="72294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1828800</xdr:colOff>
      <xdr:row>17</xdr:row>
      <xdr:rowOff>962025</xdr:rowOff>
    </xdr:to>
    <xdr:sp macro="" textlink="">
      <xdr:nvSpPr>
        <xdr:cNvPr id="10899" name="Autoforma 2">
          <a:extLst>
            <a:ext uri="{FF2B5EF4-FFF2-40B4-BE49-F238E27FC236}">
              <a16:creationId xmlns:a16="http://schemas.microsoft.com/office/drawing/2014/main" id="{EFBA8DBC-9101-4E95-B368-F1B906815FFD}"/>
            </a:ext>
          </a:extLst>
        </xdr:cNvPr>
        <xdr:cNvSpPr>
          <a:spLocks noChangeArrowheads="1"/>
        </xdr:cNvSpPr>
      </xdr:nvSpPr>
      <xdr:spPr bwMode="auto">
        <a:xfrm>
          <a:off x="0" y="0"/>
          <a:ext cx="1828800" cy="72294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1828800</xdr:colOff>
      <xdr:row>17</xdr:row>
      <xdr:rowOff>962025</xdr:rowOff>
    </xdr:to>
    <xdr:sp macro="" textlink="">
      <xdr:nvSpPr>
        <xdr:cNvPr id="10900" name="AutoShape 2">
          <a:extLst>
            <a:ext uri="{FF2B5EF4-FFF2-40B4-BE49-F238E27FC236}">
              <a16:creationId xmlns:a16="http://schemas.microsoft.com/office/drawing/2014/main" id="{B26C8834-C85E-43FC-833B-319AD1C524D3}"/>
            </a:ext>
          </a:extLst>
        </xdr:cNvPr>
        <xdr:cNvSpPr>
          <a:spLocks noChangeArrowheads="1"/>
        </xdr:cNvSpPr>
      </xdr:nvSpPr>
      <xdr:spPr bwMode="auto">
        <a:xfrm>
          <a:off x="0" y="0"/>
          <a:ext cx="1828800" cy="72294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38100</xdr:colOff>
      <xdr:row>0</xdr:row>
      <xdr:rowOff>0</xdr:rowOff>
    </xdr:from>
    <xdr:to>
      <xdr:col>3</xdr:col>
      <xdr:colOff>285750</xdr:colOff>
      <xdr:row>18</xdr:row>
      <xdr:rowOff>828675</xdr:rowOff>
    </xdr:to>
    <xdr:sp macro="" textlink="">
      <xdr:nvSpPr>
        <xdr:cNvPr id="7982" name="CustomShape 1">
          <a:extLst>
            <a:ext uri="{FF2B5EF4-FFF2-40B4-BE49-F238E27FC236}">
              <a16:creationId xmlns:a16="http://schemas.microsoft.com/office/drawing/2014/main" id="{091756EB-7E15-4F25-85F8-FBF2F9529D61}"/>
            </a:ext>
          </a:extLst>
        </xdr:cNvPr>
        <xdr:cNvSpPr>
          <a:spLocks noChangeArrowheads="1"/>
        </xdr:cNvSpPr>
      </xdr:nvSpPr>
      <xdr:spPr bwMode="auto">
        <a:xfrm>
          <a:off x="38100" y="0"/>
          <a:ext cx="2533650" cy="9525000"/>
        </a:xfrm>
        <a:prstGeom prst="rect">
          <a:avLst/>
        </a:prstGeom>
        <a:solidFill>
          <a:srgbClr val="FFFFFF"/>
        </a:solidFill>
        <a:ln w="9360">
          <a:solidFill>
            <a:srgbClr val="000000"/>
          </a:solidFill>
          <a:miter lim="800000"/>
          <a:headEnd/>
          <a:tailEnd/>
        </a:ln>
      </xdr:spPr>
    </xdr:sp>
    <xdr:clientData/>
  </xdr:twoCellAnchor>
  <xdr:twoCellAnchor editAs="absolute">
    <xdr:from>
      <xdr:col>0</xdr:col>
      <xdr:colOff>38100</xdr:colOff>
      <xdr:row>0</xdr:row>
      <xdr:rowOff>0</xdr:rowOff>
    </xdr:from>
    <xdr:to>
      <xdr:col>3</xdr:col>
      <xdr:colOff>285750</xdr:colOff>
      <xdr:row>18</xdr:row>
      <xdr:rowOff>828675</xdr:rowOff>
    </xdr:to>
    <xdr:sp macro="" textlink="">
      <xdr:nvSpPr>
        <xdr:cNvPr id="7983" name="CustomShape 1">
          <a:extLst>
            <a:ext uri="{FF2B5EF4-FFF2-40B4-BE49-F238E27FC236}">
              <a16:creationId xmlns:a16="http://schemas.microsoft.com/office/drawing/2014/main" id="{2A34B8B6-10BA-4FE8-8663-7D1039A40997}"/>
            </a:ext>
          </a:extLst>
        </xdr:cNvPr>
        <xdr:cNvSpPr>
          <a:spLocks noChangeArrowheads="1"/>
        </xdr:cNvSpPr>
      </xdr:nvSpPr>
      <xdr:spPr bwMode="auto">
        <a:xfrm>
          <a:off x="38100" y="0"/>
          <a:ext cx="2533650" cy="9525000"/>
        </a:xfrm>
        <a:prstGeom prst="rect">
          <a:avLst/>
        </a:prstGeom>
        <a:solidFill>
          <a:srgbClr val="FFFFFF"/>
        </a:solidFill>
        <a:ln w="9360">
          <a:solidFill>
            <a:srgbClr val="000000"/>
          </a:solidFill>
          <a:miter lim="800000"/>
          <a:headEnd/>
          <a:tailEnd/>
        </a:ln>
      </xdr:spPr>
    </xdr:sp>
    <xdr:clientData/>
  </xdr:twoCellAnchor>
  <xdr:twoCellAnchor>
    <xdr:from>
      <xdr:col>0</xdr:col>
      <xdr:colOff>0</xdr:colOff>
      <xdr:row>0</xdr:row>
      <xdr:rowOff>0</xdr:rowOff>
    </xdr:from>
    <xdr:to>
      <xdr:col>3</xdr:col>
      <xdr:colOff>266700</xdr:colOff>
      <xdr:row>18</xdr:row>
      <xdr:rowOff>828675</xdr:rowOff>
    </xdr:to>
    <xdr:sp macro="" textlink="">
      <xdr:nvSpPr>
        <xdr:cNvPr id="7984" name="shapetype_202" hidden="1">
          <a:extLst>
            <a:ext uri="{FF2B5EF4-FFF2-40B4-BE49-F238E27FC236}">
              <a16:creationId xmlns:a16="http://schemas.microsoft.com/office/drawing/2014/main" id="{B2BEB119-D584-484D-8F6A-551974D6013C}"/>
            </a:ext>
          </a:extLst>
        </xdr:cNvPr>
        <xdr:cNvSpPr txBox="1">
          <a:spLocks noSelect="1" noChangeArrowheads="1"/>
        </xdr:cNvSpPr>
      </xdr:nvSpPr>
      <xdr:spPr bwMode="auto">
        <a:xfrm>
          <a:off x="0" y="0"/>
          <a:ext cx="25527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266700</xdr:colOff>
      <xdr:row>18</xdr:row>
      <xdr:rowOff>828675</xdr:rowOff>
    </xdr:to>
    <xdr:sp macro="" textlink="">
      <xdr:nvSpPr>
        <xdr:cNvPr id="7985" name="Autoforma 2">
          <a:extLst>
            <a:ext uri="{FF2B5EF4-FFF2-40B4-BE49-F238E27FC236}">
              <a16:creationId xmlns:a16="http://schemas.microsoft.com/office/drawing/2014/main" id="{90C4E76A-6E12-4034-891E-355BD3C00586}"/>
            </a:ext>
          </a:extLst>
        </xdr:cNvPr>
        <xdr:cNvSpPr>
          <a:spLocks noChangeArrowheads="1"/>
        </xdr:cNvSpPr>
      </xdr:nvSpPr>
      <xdr:spPr bwMode="auto">
        <a:xfrm>
          <a:off x="0" y="0"/>
          <a:ext cx="25527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266700</xdr:colOff>
      <xdr:row>18</xdr:row>
      <xdr:rowOff>828675</xdr:rowOff>
    </xdr:to>
    <xdr:sp macro="" textlink="">
      <xdr:nvSpPr>
        <xdr:cNvPr id="7986" name="AutoShape 2">
          <a:extLst>
            <a:ext uri="{FF2B5EF4-FFF2-40B4-BE49-F238E27FC236}">
              <a16:creationId xmlns:a16="http://schemas.microsoft.com/office/drawing/2014/main" id="{91A26E8F-1F46-4A53-AE62-3AB53F9276B6}"/>
            </a:ext>
          </a:extLst>
        </xdr:cNvPr>
        <xdr:cNvSpPr>
          <a:spLocks noChangeArrowheads="1"/>
        </xdr:cNvSpPr>
      </xdr:nvSpPr>
      <xdr:spPr bwMode="auto">
        <a:xfrm>
          <a:off x="0" y="0"/>
          <a:ext cx="25527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powerbi.com/view?r=eyJrIjoiYWEwYzQ4NGQtMWJmZi00YmZjLWE3NjktMWI5NDUxM2M4NTA0IiwidCI6IjE0ZGUxNTVmLWUxOTItNDRkYS05OTRkLTE5MTNkODY1ODM3MiIsImMiOjR9" TargetMode="External"/><Relationship Id="rId2" Type="http://schemas.openxmlformats.org/officeDocument/2006/relationships/hyperlink" Target="https://app.powerbi.com/view?r=eyJrIjoiYWEwYzQ4NGQtMWJmZi00YmZjLWE3NjktMWI5NDUxM2M4NTA0IiwidCI6IjE0ZGUxNTVmLWUxOTItNDRkYS05OTRkLTE5MTNkODY1ODM3MiIsImMiOjR9" TargetMode="External"/><Relationship Id="rId1" Type="http://schemas.openxmlformats.org/officeDocument/2006/relationships/hyperlink" Target="https://www.facebook.com/alcaldiabosa/videos/160142421993590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65536"/>
  <sheetViews>
    <sheetView showGridLines="0" tabSelected="1" topLeftCell="D47" zoomScale="70" zoomScaleNormal="70" workbookViewId="0" xr3:uid="{AEA406A1-0E4B-5B11-9CD5-51D6E497D94C}">
      <pane xSplit="1" topLeftCell="AK17" activePane="topRight" state="frozen"/>
      <selection pane="topRight" activeCell="BA60" sqref="BA60"/>
      <selection activeCell="D10" sqref="D10"/>
    </sheetView>
  </sheetViews>
  <sheetFormatPr defaultColWidth="0" defaultRowHeight="14.25" zeroHeight="1"/>
  <cols>
    <col min="1" max="1" width="9.42578125" style="146" hidden="1" customWidth="1"/>
    <col min="2" max="2" width="41" style="146" hidden="1" customWidth="1"/>
    <col min="3" max="3" width="52.140625" style="146" hidden="1" customWidth="1"/>
    <col min="4" max="4" width="45.7109375" style="147" customWidth="1"/>
    <col min="5" max="5" width="41" style="146" customWidth="1"/>
    <col min="6" max="6" width="30.28515625" style="146" customWidth="1"/>
    <col min="7" max="7" width="53.5703125" style="146" customWidth="1"/>
    <col min="8" max="8" width="34.85546875" style="146" customWidth="1"/>
    <col min="9" max="9" width="19.140625" style="146" customWidth="1"/>
    <col min="10" max="10" width="15.7109375" style="146" customWidth="1"/>
    <col min="11" max="11" width="114.5703125" style="146" customWidth="1"/>
    <col min="12" max="13" width="12.28515625" style="146" customWidth="1"/>
    <col min="14" max="14" width="14.140625" style="146" customWidth="1"/>
    <col min="15" max="15" width="8.7109375" style="146" customWidth="1"/>
    <col min="16" max="16" width="8" style="146" customWidth="1"/>
    <col min="17" max="17" width="6.42578125" style="146" customWidth="1"/>
    <col min="18" max="18" width="19.42578125" style="146" customWidth="1"/>
    <col min="19" max="19" width="20.5703125" style="146" customWidth="1"/>
    <col min="20" max="20" width="17.140625" style="146" customWidth="1"/>
    <col min="21" max="21" width="4.140625" style="146" customWidth="1"/>
    <col min="22" max="22" width="8.42578125" style="146" customWidth="1"/>
    <col min="23" max="23" width="10.85546875" style="146" customWidth="1"/>
    <col min="24" max="24" width="4.42578125" style="146" customWidth="1"/>
    <col min="25" max="25" width="5.140625" style="146" customWidth="1"/>
    <col min="26" max="26" width="11.5703125" style="146" customWidth="1"/>
    <col min="27" max="27" width="30.85546875" style="146" customWidth="1"/>
    <col min="28" max="28" width="8.7109375" style="146" customWidth="1"/>
    <col min="29" max="29" width="11.140625" style="146" customWidth="1"/>
    <col min="30" max="30" width="24.42578125" style="146" customWidth="1"/>
    <col min="31" max="31" width="107.5703125" style="146" customWidth="1"/>
    <col min="32" max="32" width="21.140625" style="146" customWidth="1"/>
    <col min="33" max="33" width="30.85546875" style="146" customWidth="1"/>
    <col min="34" max="34" width="9" style="146" customWidth="1"/>
    <col min="35" max="36" width="10.140625" style="146" customWidth="1"/>
    <col min="37" max="37" width="76.28515625" style="146" customWidth="1"/>
    <col min="38" max="38" width="17.5703125" style="146" customWidth="1"/>
    <col min="39" max="39" width="30.85546875" style="146" bestFit="1" customWidth="1"/>
    <col min="40" max="40" width="11.42578125" style="146" customWidth="1"/>
    <col min="41" max="41" width="10.42578125" style="146" customWidth="1"/>
    <col min="42" max="42" width="16.85546875" style="146" customWidth="1"/>
    <col min="43" max="43" width="197.28515625" style="146" customWidth="1"/>
    <col min="44" max="44" width="11.42578125" style="146" customWidth="1"/>
    <col min="45" max="45" width="29.5703125" style="146" customWidth="1"/>
    <col min="46" max="47" width="11.42578125" style="146" customWidth="1"/>
    <col min="48" max="48" width="14.85546875" style="146" customWidth="1"/>
    <col min="49" max="49" width="88.28515625" style="146" customWidth="1"/>
    <col min="50" max="50" width="20.7109375" style="146" customWidth="1"/>
    <col min="51" max="51" width="24.140625" style="146" customWidth="1"/>
    <col min="52" max="52" width="19.140625" style="146" customWidth="1"/>
    <col min="53" max="53" width="18.42578125" style="146" customWidth="1"/>
    <col min="54" max="55" width="21.85546875" style="146" customWidth="1"/>
    <col min="56" max="56" width="36.5703125" style="146" customWidth="1"/>
    <col min="57" max="16384" width="0" style="146" hidden="1"/>
  </cols>
  <sheetData>
    <row r="1" spans="1:56" s="48" customFormat="1" ht="40.5" hidden="1" customHeight="1">
      <c r="A1" s="239"/>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56" s="48" customFormat="1" ht="40.5" hidden="1" customHeight="1">
      <c r="A2" s="240" t="s">
        <v>0</v>
      </c>
      <c r="B2" s="240"/>
      <c r="C2" s="240"/>
      <c r="D2" s="240"/>
      <c r="E2" s="240"/>
      <c r="F2" s="240"/>
      <c r="G2" s="240"/>
      <c r="H2" s="240"/>
      <c r="I2" s="240"/>
      <c r="J2" s="240"/>
      <c r="K2" s="240"/>
      <c r="L2" s="240"/>
      <c r="M2" s="240"/>
      <c r="N2" s="240"/>
      <c r="O2" s="240"/>
      <c r="P2" s="240"/>
      <c r="Q2" s="240"/>
      <c r="R2" s="240"/>
      <c r="S2" s="240"/>
      <c r="T2" s="240"/>
      <c r="U2" s="240"/>
      <c r="V2" s="240"/>
      <c r="W2" s="240"/>
      <c r="X2" s="240"/>
      <c r="Y2" s="240"/>
      <c r="Z2" s="240"/>
    </row>
    <row r="3" spans="1:56" s="48" customFormat="1" ht="36.75" hidden="1" customHeight="1">
      <c r="A3" s="49" t="s">
        <v>1</v>
      </c>
      <c r="B3" s="50">
        <v>2018</v>
      </c>
      <c r="C3" s="241" t="s">
        <v>2</v>
      </c>
      <c r="D3" s="241"/>
      <c r="E3" s="241"/>
      <c r="F3" s="241"/>
      <c r="G3" s="241"/>
      <c r="H3" s="241"/>
      <c r="I3" s="51"/>
      <c r="J3" s="51"/>
      <c r="K3" s="51"/>
      <c r="L3" s="51"/>
      <c r="M3" s="51"/>
      <c r="N3" s="51"/>
      <c r="O3" s="51"/>
      <c r="P3" s="51"/>
      <c r="Q3" s="51"/>
      <c r="R3" s="51"/>
      <c r="S3" s="51"/>
      <c r="T3" s="51"/>
      <c r="U3" s="51"/>
      <c r="V3" s="51"/>
      <c r="W3" s="51"/>
      <c r="X3" s="51"/>
      <c r="Y3" s="51"/>
      <c r="Z3" s="51"/>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row>
    <row r="4" spans="1:56" s="48" customFormat="1" ht="36.75" hidden="1" customHeight="1">
      <c r="A4" s="49" t="s">
        <v>3</v>
      </c>
      <c r="B4" s="50" t="s">
        <v>4</v>
      </c>
      <c r="C4" s="196" t="s">
        <v>5</v>
      </c>
      <c r="D4" s="196" t="s">
        <v>6</v>
      </c>
      <c r="E4" s="241" t="s">
        <v>7</v>
      </c>
      <c r="F4" s="241"/>
      <c r="G4" s="241"/>
      <c r="H4" s="241"/>
      <c r="I4" s="51"/>
      <c r="J4" s="51"/>
      <c r="K4" s="51"/>
      <c r="L4" s="51"/>
      <c r="M4" s="51"/>
      <c r="N4" s="51"/>
      <c r="O4" s="51"/>
      <c r="P4" s="51"/>
      <c r="Q4" s="51"/>
      <c r="R4" s="51"/>
      <c r="S4" s="51"/>
      <c r="T4" s="51"/>
      <c r="U4" s="51"/>
      <c r="V4" s="51"/>
      <c r="W4" s="51"/>
      <c r="X4" s="51"/>
      <c r="Y4" s="51"/>
      <c r="Z4" s="51"/>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row>
    <row r="5" spans="1:56" s="48" customFormat="1" ht="36.75" hidden="1" customHeight="1">
      <c r="A5" s="49" t="s">
        <v>8</v>
      </c>
      <c r="B5" s="50" t="s">
        <v>9</v>
      </c>
      <c r="C5" s="53"/>
      <c r="D5" s="53"/>
      <c r="E5" s="242"/>
      <c r="F5" s="242"/>
      <c r="G5" s="242"/>
      <c r="H5" s="242"/>
      <c r="I5" s="51"/>
      <c r="J5" s="51"/>
      <c r="K5" s="51"/>
      <c r="L5" s="51"/>
      <c r="M5" s="51"/>
      <c r="N5" s="51"/>
      <c r="O5" s="51"/>
      <c r="P5" s="51"/>
      <c r="Q5" s="51"/>
      <c r="R5" s="51"/>
      <c r="S5" s="51"/>
      <c r="T5" s="51"/>
      <c r="U5" s="51"/>
      <c r="V5" s="51"/>
      <c r="W5" s="51"/>
      <c r="X5" s="51"/>
      <c r="Y5" s="51"/>
      <c r="Z5" s="51"/>
      <c r="AA5" s="54"/>
      <c r="AB5" s="54"/>
      <c r="AC5" s="54"/>
      <c r="AD5" s="54"/>
      <c r="AE5" s="54"/>
      <c r="AF5" s="54"/>
      <c r="AG5" s="54"/>
      <c r="AH5" s="54"/>
      <c r="AI5" s="54"/>
      <c r="AJ5" s="54"/>
      <c r="AK5" s="54"/>
      <c r="AL5" s="54"/>
      <c r="AM5" s="238"/>
      <c r="AN5" s="238"/>
      <c r="AO5" s="238"/>
      <c r="AP5" s="238"/>
      <c r="AQ5" s="238"/>
      <c r="AR5" s="238"/>
      <c r="AS5" s="238"/>
      <c r="AT5" s="238"/>
      <c r="AU5" s="238"/>
      <c r="AV5" s="238"/>
      <c r="AW5" s="238"/>
      <c r="AX5" s="238"/>
      <c r="AY5" s="238"/>
      <c r="AZ5" s="238"/>
      <c r="BA5" s="238"/>
      <c r="BB5" s="238"/>
      <c r="BC5" s="238"/>
      <c r="BD5" s="238"/>
    </row>
    <row r="6" spans="1:56" s="48" customFormat="1" ht="14.25" hidden="1" customHeight="1">
      <c r="A6" s="55"/>
      <c r="B6" s="55"/>
      <c r="C6" s="55"/>
      <c r="D6" s="56"/>
      <c r="E6" s="55"/>
      <c r="F6" s="55"/>
      <c r="G6" s="55"/>
      <c r="H6" s="55"/>
      <c r="I6" s="55"/>
      <c r="J6" s="55"/>
      <c r="K6" s="55"/>
      <c r="L6" s="55"/>
      <c r="M6" s="55"/>
      <c r="N6" s="55"/>
      <c r="O6" s="55"/>
      <c r="P6" s="55"/>
      <c r="Q6" s="52"/>
      <c r="R6" s="52"/>
      <c r="S6" s="52"/>
      <c r="T6" s="52"/>
      <c r="U6" s="52"/>
      <c r="V6" s="52"/>
      <c r="W6" s="52"/>
      <c r="X6" s="52"/>
      <c r="Y6" s="52"/>
      <c r="Z6" s="52"/>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row>
    <row r="7" spans="1:56" s="48" customFormat="1" ht="14.25" hidden="1" customHeight="1">
      <c r="A7" s="55"/>
      <c r="B7" s="55"/>
      <c r="C7" s="55"/>
      <c r="D7" s="236"/>
      <c r="E7" s="236"/>
      <c r="F7" s="236"/>
      <c r="G7" s="236"/>
      <c r="H7" s="236"/>
      <c r="I7" s="236"/>
      <c r="J7" s="236"/>
      <c r="K7" s="236"/>
      <c r="L7" s="236"/>
      <c r="M7" s="236"/>
      <c r="N7" s="236"/>
      <c r="O7" s="236"/>
      <c r="P7" s="236"/>
      <c r="Q7" s="236"/>
      <c r="R7" s="236"/>
      <c r="S7" s="236"/>
      <c r="T7" s="198"/>
      <c r="U7" s="57"/>
      <c r="V7" s="52"/>
      <c r="W7" s="52"/>
      <c r="X7" s="52"/>
      <c r="Y7" s="52"/>
      <c r="Z7" s="52"/>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row>
    <row r="8" spans="1:56" s="48" customFormat="1" ht="14.25" hidden="1" customHeight="1">
      <c r="A8" s="199"/>
      <c r="B8" s="52"/>
      <c r="C8" s="52"/>
      <c r="D8" s="237"/>
      <c r="E8" s="237"/>
      <c r="F8" s="237"/>
      <c r="G8" s="237"/>
      <c r="H8" s="237"/>
      <c r="I8" s="237"/>
      <c r="J8" s="237"/>
      <c r="K8" s="237"/>
      <c r="L8" s="227"/>
      <c r="M8" s="227"/>
      <c r="N8" s="227"/>
      <c r="O8" s="227"/>
      <c r="P8" s="197"/>
      <c r="Q8" s="197"/>
      <c r="R8" s="197"/>
      <c r="S8" s="197"/>
      <c r="T8" s="197"/>
      <c r="U8" s="197"/>
      <c r="V8" s="52"/>
      <c r="W8" s="52"/>
      <c r="X8" s="52"/>
      <c r="Y8" s="52"/>
      <c r="Z8" s="52"/>
      <c r="AA8" s="227"/>
      <c r="AB8" s="227"/>
      <c r="AC8" s="227"/>
      <c r="AD8" s="200"/>
      <c r="AE8" s="200"/>
      <c r="AF8" s="200"/>
      <c r="AG8" s="227"/>
      <c r="AH8" s="227"/>
      <c r="AI8" s="227"/>
      <c r="AJ8" s="200"/>
      <c r="AK8" s="200"/>
      <c r="AL8" s="200"/>
      <c r="AM8" s="227"/>
      <c r="AN8" s="227"/>
      <c r="AO8" s="227"/>
      <c r="AP8" s="200"/>
      <c r="AQ8" s="200"/>
      <c r="AR8" s="200"/>
      <c r="AS8" s="227"/>
      <c r="AT8" s="227"/>
      <c r="AU8" s="227"/>
      <c r="AV8" s="200"/>
      <c r="AW8" s="200"/>
      <c r="AX8" s="200"/>
      <c r="AY8" s="227"/>
      <c r="AZ8" s="227"/>
      <c r="BA8" s="227"/>
      <c r="BB8" s="200"/>
      <c r="BC8" s="200"/>
      <c r="BD8" s="200"/>
    </row>
    <row r="9" spans="1:56" s="48" customFormat="1" ht="15" hidden="1" customHeight="1">
      <c r="A9" s="52"/>
      <c r="B9" s="52"/>
      <c r="C9" s="52"/>
      <c r="D9" s="58"/>
      <c r="E9" s="52"/>
      <c r="F9" s="52"/>
      <c r="G9" s="52"/>
      <c r="H9" s="52"/>
      <c r="I9" s="52"/>
      <c r="J9" s="52"/>
      <c r="K9" s="52"/>
      <c r="L9" s="52"/>
      <c r="M9" s="52"/>
      <c r="N9" s="52"/>
      <c r="O9" s="52"/>
      <c r="P9" s="52"/>
      <c r="Q9" s="52"/>
      <c r="R9" s="52"/>
      <c r="S9" s="52"/>
      <c r="T9" s="52"/>
      <c r="U9" s="52"/>
      <c r="V9" s="52"/>
      <c r="W9" s="52"/>
      <c r="X9" s="52"/>
      <c r="Y9" s="52"/>
      <c r="Z9" s="52"/>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row>
    <row r="10" spans="1:56" s="48" customFormat="1" ht="15" customHeight="1">
      <c r="A10" s="228" t="s">
        <v>10</v>
      </c>
      <c r="B10" s="228"/>
      <c r="C10" s="5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30" t="s">
        <v>11</v>
      </c>
      <c r="AB10" s="230"/>
      <c r="AC10" s="230"/>
      <c r="AD10" s="230"/>
      <c r="AE10" s="230"/>
      <c r="AF10" s="230"/>
      <c r="AG10" s="231" t="s">
        <v>11</v>
      </c>
      <c r="AH10" s="231"/>
      <c r="AI10" s="231"/>
      <c r="AJ10" s="231"/>
      <c r="AK10" s="231"/>
      <c r="AL10" s="231"/>
      <c r="AM10" s="232" t="s">
        <v>11</v>
      </c>
      <c r="AN10" s="232"/>
      <c r="AO10" s="232"/>
      <c r="AP10" s="232"/>
      <c r="AQ10" s="232"/>
      <c r="AR10" s="232"/>
      <c r="AS10" s="233" t="s">
        <v>11</v>
      </c>
      <c r="AT10" s="233"/>
      <c r="AU10" s="233"/>
      <c r="AV10" s="233"/>
      <c r="AW10" s="233"/>
      <c r="AX10" s="233"/>
      <c r="AY10" s="234" t="s">
        <v>11</v>
      </c>
      <c r="AZ10" s="234"/>
      <c r="BA10" s="234"/>
      <c r="BB10" s="234"/>
      <c r="BC10" s="234"/>
      <c r="BD10" s="234"/>
    </row>
    <row r="11" spans="1:56" s="48" customFormat="1" ht="15" customHeight="1">
      <c r="A11" s="228"/>
      <c r="B11" s="228"/>
      <c r="C11" s="5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30" t="s">
        <v>12</v>
      </c>
      <c r="AB11" s="230"/>
      <c r="AC11" s="230"/>
      <c r="AD11" s="230"/>
      <c r="AE11" s="230"/>
      <c r="AF11" s="230"/>
      <c r="AG11" s="231" t="s">
        <v>13</v>
      </c>
      <c r="AH11" s="231"/>
      <c r="AI11" s="231"/>
      <c r="AJ11" s="231"/>
      <c r="AK11" s="231"/>
      <c r="AL11" s="231"/>
      <c r="AM11" s="232" t="s">
        <v>14</v>
      </c>
      <c r="AN11" s="232"/>
      <c r="AO11" s="232"/>
      <c r="AP11" s="232"/>
      <c r="AQ11" s="232"/>
      <c r="AR11" s="232"/>
      <c r="AS11" s="233" t="s">
        <v>15</v>
      </c>
      <c r="AT11" s="233"/>
      <c r="AU11" s="233"/>
      <c r="AV11" s="233"/>
      <c r="AW11" s="233"/>
      <c r="AX11" s="233"/>
      <c r="AY11" s="234" t="s">
        <v>16</v>
      </c>
      <c r="AZ11" s="234"/>
      <c r="BA11" s="234"/>
      <c r="BB11" s="234"/>
      <c r="BC11" s="234"/>
      <c r="BD11" s="234"/>
    </row>
    <row r="12" spans="1:56" s="48" customFormat="1" ht="15" customHeight="1">
      <c r="A12" s="228"/>
      <c r="B12" s="228"/>
      <c r="C12" s="59"/>
      <c r="D12" s="235" t="s">
        <v>17</v>
      </c>
      <c r="E12" s="235"/>
      <c r="F12" s="235"/>
      <c r="G12" s="235"/>
      <c r="H12" s="235"/>
      <c r="I12" s="235"/>
      <c r="J12" s="235"/>
      <c r="K12" s="235"/>
      <c r="L12" s="235"/>
      <c r="M12" s="235"/>
      <c r="N12" s="235"/>
      <c r="O12" s="235"/>
      <c r="P12" s="235"/>
      <c r="Q12" s="235"/>
      <c r="R12" s="235"/>
      <c r="S12" s="235"/>
      <c r="T12" s="201"/>
      <c r="U12" s="201"/>
      <c r="V12" s="216" t="s">
        <v>18</v>
      </c>
      <c r="W12" s="216"/>
      <c r="X12" s="216"/>
      <c r="Y12" s="216"/>
      <c r="Z12" s="216"/>
      <c r="AA12" s="217" t="s">
        <v>19</v>
      </c>
      <c r="AB12" s="217"/>
      <c r="AC12" s="217"/>
      <c r="AD12" s="218" t="s">
        <v>20</v>
      </c>
      <c r="AE12" s="217" t="s">
        <v>21</v>
      </c>
      <c r="AF12" s="217" t="s">
        <v>22</v>
      </c>
      <c r="AG12" s="215" t="s">
        <v>19</v>
      </c>
      <c r="AH12" s="215"/>
      <c r="AI12" s="215"/>
      <c r="AJ12" s="215" t="s">
        <v>20</v>
      </c>
      <c r="AK12" s="215" t="s">
        <v>21</v>
      </c>
      <c r="AL12" s="215" t="s">
        <v>22</v>
      </c>
      <c r="AM12" s="214" t="s">
        <v>19</v>
      </c>
      <c r="AN12" s="214"/>
      <c r="AO12" s="214"/>
      <c r="AP12" s="214" t="s">
        <v>20</v>
      </c>
      <c r="AQ12" s="214" t="s">
        <v>21</v>
      </c>
      <c r="AR12" s="214" t="s">
        <v>22</v>
      </c>
      <c r="AS12" s="226" t="s">
        <v>19</v>
      </c>
      <c r="AT12" s="226"/>
      <c r="AU12" s="226"/>
      <c r="AV12" s="226" t="s">
        <v>20</v>
      </c>
      <c r="AW12" s="226" t="s">
        <v>21</v>
      </c>
      <c r="AX12" s="226" t="s">
        <v>22</v>
      </c>
      <c r="AY12" s="211" t="s">
        <v>19</v>
      </c>
      <c r="AZ12" s="211"/>
      <c r="BA12" s="211"/>
      <c r="BB12" s="211" t="s">
        <v>20</v>
      </c>
      <c r="BC12" s="203"/>
      <c r="BD12" s="211" t="s">
        <v>23</v>
      </c>
    </row>
    <row r="13" spans="1:56" s="48" customFormat="1" ht="64.5" customHeight="1">
      <c r="A13" s="60" t="s">
        <v>24</v>
      </c>
      <c r="B13" s="60" t="s">
        <v>25</v>
      </c>
      <c r="C13" s="212" t="s">
        <v>26</v>
      </c>
      <c r="D13" s="201" t="s">
        <v>27</v>
      </c>
      <c r="E13" s="201" t="s">
        <v>28</v>
      </c>
      <c r="F13" s="201" t="s">
        <v>29</v>
      </c>
      <c r="G13" s="201" t="s">
        <v>30</v>
      </c>
      <c r="H13" s="201" t="s">
        <v>31</v>
      </c>
      <c r="I13" s="201" t="s">
        <v>32</v>
      </c>
      <c r="J13" s="201" t="s">
        <v>33</v>
      </c>
      <c r="K13" s="201" t="s">
        <v>34</v>
      </c>
      <c r="L13" s="201" t="s">
        <v>35</v>
      </c>
      <c r="M13" s="201" t="s">
        <v>36</v>
      </c>
      <c r="N13" s="201" t="s">
        <v>37</v>
      </c>
      <c r="O13" s="201" t="s">
        <v>38</v>
      </c>
      <c r="P13" s="201" t="s">
        <v>39</v>
      </c>
      <c r="Q13" s="201" t="s">
        <v>40</v>
      </c>
      <c r="R13" s="201" t="s">
        <v>41</v>
      </c>
      <c r="S13" s="201" t="s">
        <v>42</v>
      </c>
      <c r="T13" s="201" t="s">
        <v>43</v>
      </c>
      <c r="U13" s="201" t="s">
        <v>44</v>
      </c>
      <c r="V13" s="206" t="s">
        <v>45</v>
      </c>
      <c r="W13" s="206" t="s">
        <v>46</v>
      </c>
      <c r="X13" s="213" t="s">
        <v>47</v>
      </c>
      <c r="Y13" s="213"/>
      <c r="Z13" s="206" t="s">
        <v>48</v>
      </c>
      <c r="AA13" s="209" t="s">
        <v>30</v>
      </c>
      <c r="AB13" s="208" t="s">
        <v>49</v>
      </c>
      <c r="AC13" s="208" t="s">
        <v>50</v>
      </c>
      <c r="AD13" s="218"/>
      <c r="AE13" s="217"/>
      <c r="AF13" s="217"/>
      <c r="AG13" s="205" t="s">
        <v>30</v>
      </c>
      <c r="AH13" s="205" t="s">
        <v>49</v>
      </c>
      <c r="AI13" s="205" t="s">
        <v>50</v>
      </c>
      <c r="AJ13" s="215"/>
      <c r="AK13" s="215"/>
      <c r="AL13" s="215"/>
      <c r="AM13" s="207" t="s">
        <v>30</v>
      </c>
      <c r="AN13" s="207" t="s">
        <v>49</v>
      </c>
      <c r="AO13" s="207" t="s">
        <v>50</v>
      </c>
      <c r="AP13" s="214"/>
      <c r="AQ13" s="214"/>
      <c r="AR13" s="214"/>
      <c r="AS13" s="204" t="s">
        <v>30</v>
      </c>
      <c r="AT13" s="204" t="s">
        <v>49</v>
      </c>
      <c r="AU13" s="204" t="s">
        <v>50</v>
      </c>
      <c r="AV13" s="226"/>
      <c r="AW13" s="226"/>
      <c r="AX13" s="226"/>
      <c r="AY13" s="203" t="s">
        <v>30</v>
      </c>
      <c r="AZ13" s="203" t="s">
        <v>49</v>
      </c>
      <c r="BA13" s="203" t="s">
        <v>50</v>
      </c>
      <c r="BB13" s="211"/>
      <c r="BC13" s="203" t="s">
        <v>51</v>
      </c>
      <c r="BD13" s="211"/>
    </row>
    <row r="14" spans="1:56" s="48" customFormat="1" ht="32.25" customHeight="1">
      <c r="A14" s="60"/>
      <c r="B14" s="61"/>
      <c r="C14" s="212"/>
      <c r="D14" s="62" t="s">
        <v>52</v>
      </c>
      <c r="E14" s="201"/>
      <c r="F14" s="201" t="s">
        <v>52</v>
      </c>
      <c r="G14" s="201" t="s">
        <v>52</v>
      </c>
      <c r="H14" s="201" t="s">
        <v>52</v>
      </c>
      <c r="I14" s="201" t="s">
        <v>52</v>
      </c>
      <c r="J14" s="201" t="s">
        <v>52</v>
      </c>
      <c r="K14" s="201" t="s">
        <v>52</v>
      </c>
      <c r="L14" s="63" t="s">
        <v>52</v>
      </c>
      <c r="M14" s="63" t="s">
        <v>52</v>
      </c>
      <c r="N14" s="63" t="s">
        <v>52</v>
      </c>
      <c r="O14" s="63" t="s">
        <v>52</v>
      </c>
      <c r="P14" s="201" t="s">
        <v>52</v>
      </c>
      <c r="Q14" s="201" t="s">
        <v>52</v>
      </c>
      <c r="R14" s="201" t="s">
        <v>52</v>
      </c>
      <c r="S14" s="201" t="s">
        <v>52</v>
      </c>
      <c r="T14" s="201"/>
      <c r="U14" s="201"/>
      <c r="V14" s="206" t="s">
        <v>53</v>
      </c>
      <c r="W14" s="206" t="s">
        <v>52</v>
      </c>
      <c r="X14" s="206" t="s">
        <v>54</v>
      </c>
      <c r="Y14" s="206" t="s">
        <v>55</v>
      </c>
      <c r="Z14" s="206" t="s">
        <v>52</v>
      </c>
      <c r="AA14" s="208" t="s">
        <v>52</v>
      </c>
      <c r="AB14" s="208" t="s">
        <v>52</v>
      </c>
      <c r="AC14" s="208"/>
      <c r="AD14" s="209" t="s">
        <v>52</v>
      </c>
      <c r="AE14" s="208" t="s">
        <v>52</v>
      </c>
      <c r="AF14" s="208" t="s">
        <v>52</v>
      </c>
      <c r="AG14" s="205" t="s">
        <v>52</v>
      </c>
      <c r="AH14" s="205" t="s">
        <v>52</v>
      </c>
      <c r="AI14" s="205" t="s">
        <v>52</v>
      </c>
      <c r="AJ14" s="205" t="s">
        <v>52</v>
      </c>
      <c r="AK14" s="205" t="s">
        <v>52</v>
      </c>
      <c r="AL14" s="205" t="s">
        <v>52</v>
      </c>
      <c r="AM14" s="207" t="s">
        <v>52</v>
      </c>
      <c r="AN14" s="207" t="s">
        <v>52</v>
      </c>
      <c r="AO14" s="207" t="s">
        <v>52</v>
      </c>
      <c r="AP14" s="207"/>
      <c r="AQ14" s="207" t="s">
        <v>52</v>
      </c>
      <c r="AR14" s="207" t="s">
        <v>52</v>
      </c>
      <c r="AS14" s="204" t="s">
        <v>52</v>
      </c>
      <c r="AT14" s="204" t="s">
        <v>52</v>
      </c>
      <c r="AU14" s="204" t="s">
        <v>52</v>
      </c>
      <c r="AV14" s="204" t="s">
        <v>52</v>
      </c>
      <c r="AW14" s="204" t="s">
        <v>52</v>
      </c>
      <c r="AX14" s="204" t="s">
        <v>52</v>
      </c>
      <c r="AY14" s="203" t="s">
        <v>52</v>
      </c>
      <c r="AZ14" s="203"/>
      <c r="BA14" s="203" t="s">
        <v>52</v>
      </c>
      <c r="BB14" s="203" t="s">
        <v>52</v>
      </c>
      <c r="BC14" s="203"/>
      <c r="BD14" s="203" t="s">
        <v>52</v>
      </c>
    </row>
    <row r="15" spans="1:56" s="48" customFormat="1" ht="123" customHeight="1">
      <c r="A15" s="64">
        <v>1</v>
      </c>
      <c r="B15" s="65" t="s">
        <v>56</v>
      </c>
      <c r="C15" s="66" t="s">
        <v>57</v>
      </c>
      <c r="D15" s="67" t="s">
        <v>58</v>
      </c>
      <c r="E15" s="68">
        <v>0.08</v>
      </c>
      <c r="F15" s="69" t="s">
        <v>59</v>
      </c>
      <c r="G15" s="70" t="s">
        <v>60</v>
      </c>
      <c r="H15" s="70" t="s">
        <v>61</v>
      </c>
      <c r="I15" s="69" t="s">
        <v>62</v>
      </c>
      <c r="J15" s="69" t="s">
        <v>63</v>
      </c>
      <c r="K15" s="69" t="s">
        <v>64</v>
      </c>
      <c r="L15" s="71">
        <v>0</v>
      </c>
      <c r="M15" s="71">
        <v>0.05</v>
      </c>
      <c r="N15" s="71">
        <v>0.2</v>
      </c>
      <c r="O15" s="71">
        <v>0.7</v>
      </c>
      <c r="P15" s="72">
        <f>SUM(L15:O15)</f>
        <v>0.95</v>
      </c>
      <c r="Q15" s="69" t="s">
        <v>65</v>
      </c>
      <c r="R15" s="69" t="s">
        <v>66</v>
      </c>
      <c r="S15" s="69" t="s">
        <v>67</v>
      </c>
      <c r="T15" s="69" t="s">
        <v>68</v>
      </c>
      <c r="U15" s="69" t="s">
        <v>69</v>
      </c>
      <c r="V15" s="69"/>
      <c r="W15" s="69"/>
      <c r="X15" s="69"/>
      <c r="Y15" s="73"/>
      <c r="Z15" s="74"/>
      <c r="AA15" s="202" t="str">
        <f>$G$15</f>
        <v>Porcentaje de Ejecución del Plan de Acción del Consejo Local de Gobierno</v>
      </c>
      <c r="AB15" s="71">
        <f>L15</f>
        <v>0</v>
      </c>
      <c r="AC15" s="113">
        <v>0</v>
      </c>
      <c r="AD15" s="76" t="s">
        <v>70</v>
      </c>
      <c r="AE15" s="77" t="s">
        <v>70</v>
      </c>
      <c r="AF15" s="77" t="s">
        <v>70</v>
      </c>
      <c r="AG15" s="78" t="str">
        <f>$G$15</f>
        <v>Porcentaje de Ejecución del Plan de Acción del Consejo Local de Gobierno</v>
      </c>
      <c r="AH15" s="79">
        <f>M15</f>
        <v>0.05</v>
      </c>
      <c r="AI15" s="72">
        <v>0.05</v>
      </c>
      <c r="AJ15" s="80">
        <v>1</v>
      </c>
      <c r="AK15" s="69" t="s">
        <v>71</v>
      </c>
      <c r="AL15" s="69" t="s">
        <v>72</v>
      </c>
      <c r="AM15" s="78" t="str">
        <f>$G$15</f>
        <v>Porcentaje de Ejecución del Plan de Acción del Consejo Local de Gobierno</v>
      </c>
      <c r="AN15" s="79">
        <f>N15</f>
        <v>0.2</v>
      </c>
      <c r="AO15" s="72">
        <v>0.2</v>
      </c>
      <c r="AP15" s="72">
        <f>AO15/AN15</f>
        <v>1</v>
      </c>
      <c r="AQ15" s="81" t="s">
        <v>73</v>
      </c>
      <c r="AR15" s="69" t="s">
        <v>74</v>
      </c>
      <c r="AS15" s="78" t="str">
        <f>$G$15</f>
        <v>Porcentaje de Ejecución del Plan de Acción del Consejo Local de Gobierno</v>
      </c>
      <c r="AT15" s="79">
        <f>O15</f>
        <v>0.7</v>
      </c>
      <c r="AU15" s="72">
        <v>0.7</v>
      </c>
      <c r="AV15" s="82">
        <f>AU15/AT15</f>
        <v>1</v>
      </c>
      <c r="AW15" s="177" t="s">
        <v>75</v>
      </c>
      <c r="AX15" s="69" t="s">
        <v>76</v>
      </c>
      <c r="AY15" s="78" t="str">
        <f>$G$15</f>
        <v>Porcentaje de Ejecución del Plan de Acción del Consejo Local de Gobierno</v>
      </c>
      <c r="AZ15" s="79">
        <f>P15</f>
        <v>0.95</v>
      </c>
      <c r="BA15" s="72">
        <v>0.95</v>
      </c>
      <c r="BB15" s="72">
        <f>BA15/AZ15</f>
        <v>1</v>
      </c>
      <c r="BC15" s="181">
        <f>BB15*E15</f>
        <v>0.08</v>
      </c>
      <c r="BD15" s="83" t="s">
        <v>77</v>
      </c>
    </row>
    <row r="16" spans="1:56" s="48" customFormat="1" ht="126" customHeight="1">
      <c r="A16" s="64">
        <v>2</v>
      </c>
      <c r="B16" s="65"/>
      <c r="C16" s="66"/>
      <c r="D16" s="67" t="s">
        <v>78</v>
      </c>
      <c r="E16" s="84">
        <v>0.01</v>
      </c>
      <c r="F16" s="69" t="s">
        <v>79</v>
      </c>
      <c r="G16" s="70" t="s">
        <v>80</v>
      </c>
      <c r="H16" s="70" t="s">
        <v>81</v>
      </c>
      <c r="I16" s="69" t="s">
        <v>82</v>
      </c>
      <c r="J16" s="69" t="s">
        <v>83</v>
      </c>
      <c r="K16" s="69" t="s">
        <v>84</v>
      </c>
      <c r="L16" s="84">
        <v>0</v>
      </c>
      <c r="M16" s="84">
        <v>0</v>
      </c>
      <c r="N16" s="84">
        <v>0.4</v>
      </c>
      <c r="O16" s="84">
        <v>0</v>
      </c>
      <c r="P16" s="72">
        <v>0.4</v>
      </c>
      <c r="Q16" s="69" t="s">
        <v>65</v>
      </c>
      <c r="R16" s="69" t="s">
        <v>85</v>
      </c>
      <c r="S16" s="69" t="s">
        <v>86</v>
      </c>
      <c r="T16" s="69" t="s">
        <v>87</v>
      </c>
      <c r="U16" s="69" t="s">
        <v>69</v>
      </c>
      <c r="V16" s="69"/>
      <c r="W16" s="69"/>
      <c r="X16" s="69"/>
      <c r="Y16" s="73"/>
      <c r="Z16" s="74"/>
      <c r="AA16" s="202" t="str">
        <f>$G$16</f>
        <v>Porcentaje de Participación de los Ciudadanos en la Audiencia de Rendición de Cuentas</v>
      </c>
      <c r="AB16" s="71">
        <f>L16</f>
        <v>0</v>
      </c>
      <c r="AC16" s="113">
        <v>0</v>
      </c>
      <c r="AD16" s="76" t="s">
        <v>70</v>
      </c>
      <c r="AE16" s="77" t="s">
        <v>70</v>
      </c>
      <c r="AF16" s="77" t="s">
        <v>70</v>
      </c>
      <c r="AG16" s="78" t="str">
        <f>$G$16</f>
        <v>Porcentaje de Participación de los Ciudadanos en la Audiencia de Rendición de Cuentas</v>
      </c>
      <c r="AH16" s="79">
        <f>M16</f>
        <v>0</v>
      </c>
      <c r="AI16" s="72">
        <v>0</v>
      </c>
      <c r="AJ16" s="82" t="s">
        <v>88</v>
      </c>
      <c r="AK16" s="69" t="s">
        <v>89</v>
      </c>
      <c r="AL16" s="172" t="s">
        <v>70</v>
      </c>
      <c r="AM16" s="78" t="str">
        <f>$G$16</f>
        <v>Porcentaje de Participación de los Ciudadanos en la Audiencia de Rendición de Cuentas</v>
      </c>
      <c r="AN16" s="79">
        <f>N16</f>
        <v>0.4</v>
      </c>
      <c r="AO16" s="72">
        <v>0</v>
      </c>
      <c r="AP16" s="80">
        <f>+AO16/AN16</f>
        <v>0</v>
      </c>
      <c r="AQ16" s="69" t="s">
        <v>90</v>
      </c>
      <c r="AR16" s="69" t="s">
        <v>91</v>
      </c>
      <c r="AS16" s="78" t="str">
        <f>$G$16</f>
        <v>Porcentaje de Participación de los Ciudadanos en la Audiencia de Rendición de Cuentas</v>
      </c>
      <c r="AT16" s="79">
        <f>O16</f>
        <v>0</v>
      </c>
      <c r="AU16" s="72">
        <v>0</v>
      </c>
      <c r="AV16" s="82" t="s">
        <v>70</v>
      </c>
      <c r="AW16" s="69" t="s">
        <v>92</v>
      </c>
      <c r="AX16" s="69" t="s">
        <v>92</v>
      </c>
      <c r="AY16" s="78" t="str">
        <f>$G$16</f>
        <v>Porcentaje de Participación de los Ciudadanos en la Audiencia de Rendición de Cuentas</v>
      </c>
      <c r="AZ16" s="79">
        <f>P16</f>
        <v>0.4</v>
      </c>
      <c r="BA16" s="72">
        <v>0</v>
      </c>
      <c r="BB16" s="72">
        <f>BA16/AZ16</f>
        <v>0</v>
      </c>
      <c r="BC16" s="181">
        <f>BB16*E16</f>
        <v>0</v>
      </c>
      <c r="BD16" s="83" t="s">
        <v>93</v>
      </c>
    </row>
    <row r="17" spans="1:56" s="170" customFormat="1" ht="102.75" customHeight="1">
      <c r="A17" s="154">
        <v>3</v>
      </c>
      <c r="B17" s="155"/>
      <c r="C17" s="156"/>
      <c r="D17" s="157" t="s">
        <v>94</v>
      </c>
      <c r="E17" s="158">
        <v>0.08</v>
      </c>
      <c r="F17" s="159" t="s">
        <v>79</v>
      </c>
      <c r="G17" s="160" t="s">
        <v>95</v>
      </c>
      <c r="H17" s="161" t="s">
        <v>96</v>
      </c>
      <c r="I17" s="159" t="s">
        <v>97</v>
      </c>
      <c r="J17" s="159" t="s">
        <v>83</v>
      </c>
      <c r="K17" s="159" t="s">
        <v>98</v>
      </c>
      <c r="L17" s="162">
        <v>0</v>
      </c>
      <c r="M17" s="162">
        <v>0</v>
      </c>
      <c r="N17" s="162">
        <v>0</v>
      </c>
      <c r="O17" s="162">
        <v>0.4</v>
      </c>
      <c r="P17" s="163">
        <v>0.4</v>
      </c>
      <c r="Q17" s="159" t="s">
        <v>99</v>
      </c>
      <c r="R17" s="159" t="s">
        <v>100</v>
      </c>
      <c r="S17" s="159" t="s">
        <v>101</v>
      </c>
      <c r="T17" s="159" t="s">
        <v>102</v>
      </c>
      <c r="U17" s="159" t="s">
        <v>69</v>
      </c>
      <c r="V17" s="159"/>
      <c r="W17" s="159"/>
      <c r="X17" s="159"/>
      <c r="Y17" s="150"/>
      <c r="Z17" s="164"/>
      <c r="AA17" s="153" t="str">
        <f>$G$17</f>
        <v>Porcentaje de Avance en el Cumplimiento Fisico del Plan de Desarrollo Local</v>
      </c>
      <c r="AB17" s="162">
        <f>L17</f>
        <v>0</v>
      </c>
      <c r="AC17" s="171">
        <v>0</v>
      </c>
      <c r="AD17" s="165" t="s">
        <v>70</v>
      </c>
      <c r="AE17" s="166" t="s">
        <v>70</v>
      </c>
      <c r="AF17" s="166" t="s">
        <v>70</v>
      </c>
      <c r="AG17" s="167" t="str">
        <f>$G$17</f>
        <v>Porcentaje de Avance en el Cumplimiento Fisico del Plan de Desarrollo Local</v>
      </c>
      <c r="AH17" s="168">
        <f>M17</f>
        <v>0</v>
      </c>
      <c r="AI17" s="163">
        <v>0</v>
      </c>
      <c r="AJ17" s="169" t="s">
        <v>88</v>
      </c>
      <c r="AK17" s="159" t="s">
        <v>89</v>
      </c>
      <c r="AL17" s="159" t="s">
        <v>70</v>
      </c>
      <c r="AM17" s="167" t="str">
        <f>$G$17</f>
        <v>Porcentaje de Avance en el Cumplimiento Fisico del Plan de Desarrollo Local</v>
      </c>
      <c r="AN17" s="168">
        <f>N17</f>
        <v>0</v>
      </c>
      <c r="AO17" s="163">
        <v>0</v>
      </c>
      <c r="AP17" s="169" t="s">
        <v>103</v>
      </c>
      <c r="AQ17" s="159" t="s">
        <v>104</v>
      </c>
      <c r="AR17" s="159" t="s">
        <v>70</v>
      </c>
      <c r="AS17" s="167" t="str">
        <f>$G$17</f>
        <v>Porcentaje de Avance en el Cumplimiento Fisico del Plan de Desarrollo Local</v>
      </c>
      <c r="AT17" s="168">
        <f>O17</f>
        <v>0.4</v>
      </c>
      <c r="AU17" s="243">
        <v>0.18099999999999999</v>
      </c>
      <c r="AV17" s="194">
        <f>AU17/AT17</f>
        <v>0.45249999999999996</v>
      </c>
      <c r="AW17" s="151" t="s">
        <v>105</v>
      </c>
      <c r="AX17" s="159" t="s">
        <v>106</v>
      </c>
      <c r="AY17" s="167" t="str">
        <f>$G$17</f>
        <v>Porcentaje de Avance en el Cumplimiento Fisico del Plan de Desarrollo Local</v>
      </c>
      <c r="AZ17" s="168">
        <f>P17</f>
        <v>0.4</v>
      </c>
      <c r="BA17" s="243">
        <v>0.18099999999999999</v>
      </c>
      <c r="BB17" s="194">
        <f>BA17/AZ17</f>
        <v>0.45249999999999996</v>
      </c>
      <c r="BC17" s="181">
        <f>BB17*E17</f>
        <v>3.6199999999999996E-2</v>
      </c>
      <c r="BD17" s="151" t="s">
        <v>105</v>
      </c>
    </row>
    <row r="18" spans="1:56" s="48" customFormat="1" ht="77.25" customHeight="1">
      <c r="A18" s="64"/>
      <c r="B18" s="65"/>
      <c r="C18" s="66"/>
      <c r="D18" s="69" t="s">
        <v>107</v>
      </c>
      <c r="E18" s="68">
        <f>SUM(E15:E17)</f>
        <v>0.16999999999999998</v>
      </c>
      <c r="F18" s="69"/>
      <c r="G18" s="70"/>
      <c r="H18" s="86"/>
      <c r="I18" s="69"/>
      <c r="J18" s="69"/>
      <c r="K18" s="69"/>
      <c r="L18" s="71"/>
      <c r="M18" s="71"/>
      <c r="N18" s="71"/>
      <c r="O18" s="71"/>
      <c r="P18" s="72"/>
      <c r="Q18" s="69"/>
      <c r="R18" s="69"/>
      <c r="S18" s="69"/>
      <c r="T18" s="69"/>
      <c r="U18" s="69"/>
      <c r="V18" s="69"/>
      <c r="W18" s="69"/>
      <c r="X18" s="69"/>
      <c r="Y18" s="73"/>
      <c r="Z18" s="74"/>
      <c r="AA18" s="202"/>
      <c r="AB18" s="71"/>
      <c r="AC18" s="75"/>
      <c r="AD18" s="76"/>
      <c r="AE18" s="77"/>
      <c r="AF18" s="77"/>
      <c r="AG18" s="78"/>
      <c r="AH18" s="79"/>
      <c r="AI18" s="69"/>
      <c r="AJ18" s="82"/>
      <c r="AK18" s="69"/>
      <c r="AL18" s="69"/>
      <c r="AM18" s="78"/>
      <c r="AN18" s="79"/>
      <c r="AO18" s="69"/>
      <c r="AP18" s="82"/>
      <c r="AQ18" s="81"/>
      <c r="AR18" s="69"/>
      <c r="AS18" s="78"/>
      <c r="AT18" s="79"/>
      <c r="AU18" s="69"/>
      <c r="AV18" s="82"/>
      <c r="AW18" s="83"/>
      <c r="AX18" s="69"/>
      <c r="AY18" s="78"/>
      <c r="AZ18" s="79"/>
      <c r="BA18" s="69"/>
      <c r="BB18" s="82"/>
      <c r="BC18" s="181"/>
      <c r="BD18" s="83"/>
    </row>
    <row r="19" spans="1:56" s="48" customFormat="1" ht="201" customHeight="1">
      <c r="A19" s="64">
        <v>4</v>
      </c>
      <c r="B19" s="65"/>
      <c r="C19" s="87" t="s">
        <v>108</v>
      </c>
      <c r="D19" s="88" t="s">
        <v>109</v>
      </c>
      <c r="E19" s="84">
        <v>0.04</v>
      </c>
      <c r="F19" s="69" t="s">
        <v>59</v>
      </c>
      <c r="G19" s="85" t="s">
        <v>110</v>
      </c>
      <c r="H19" s="85" t="s">
        <v>111</v>
      </c>
      <c r="I19" s="69" t="s">
        <v>112</v>
      </c>
      <c r="J19" s="69" t="s">
        <v>113</v>
      </c>
      <c r="K19" s="69" t="s">
        <v>114</v>
      </c>
      <c r="L19" s="71">
        <v>1</v>
      </c>
      <c r="M19" s="71">
        <v>1</v>
      </c>
      <c r="N19" s="71">
        <v>1</v>
      </c>
      <c r="O19" s="71">
        <v>1</v>
      </c>
      <c r="P19" s="72">
        <v>1</v>
      </c>
      <c r="Q19" s="69" t="s">
        <v>65</v>
      </c>
      <c r="R19" s="69" t="s">
        <v>115</v>
      </c>
      <c r="S19" s="69" t="s">
        <v>116</v>
      </c>
      <c r="T19" s="69" t="s">
        <v>117</v>
      </c>
      <c r="U19" s="69" t="s">
        <v>69</v>
      </c>
      <c r="V19" s="69"/>
      <c r="W19" s="69"/>
      <c r="X19" s="69"/>
      <c r="Y19" s="73"/>
      <c r="Z19" s="74"/>
      <c r="AA19" s="202" t="str">
        <f>$G$19</f>
        <v>Porcentaje de Respuestas Oportunas de los ejercicios de control politico, derechos de petición y/o solicitudes de información que realice el Concejo de Bogota D.C y el Congreso de la República</v>
      </c>
      <c r="AB19" s="71">
        <f>L19</f>
        <v>1</v>
      </c>
      <c r="AC19" s="113">
        <v>1</v>
      </c>
      <c r="AD19" s="30">
        <f>AC19/AB19</f>
        <v>1</v>
      </c>
      <c r="AE19" s="77" t="s">
        <v>118</v>
      </c>
      <c r="AF19" s="77" t="s">
        <v>115</v>
      </c>
      <c r="AG19" s="78" t="str">
        <f>$G$19</f>
        <v>Porcentaje de Respuestas Oportunas de los ejercicios de control politico, derechos de petición y/o solicitudes de información que realice el Concejo de Bogota D.C y el Congreso de la República</v>
      </c>
      <c r="AH19" s="79">
        <f>M19</f>
        <v>1</v>
      </c>
      <c r="AI19" s="72">
        <v>0.96</v>
      </c>
      <c r="AJ19" s="80">
        <v>0.96</v>
      </c>
      <c r="AK19" s="69" t="s">
        <v>119</v>
      </c>
      <c r="AL19" s="69" t="s">
        <v>120</v>
      </c>
      <c r="AM19" s="78" t="str">
        <f>$G$19</f>
        <v>Porcentaje de Respuestas Oportunas de los ejercicios de control politico, derechos de petición y/o solicitudes de información que realice el Concejo de Bogota D.C y el Congreso de la República</v>
      </c>
      <c r="AN19" s="79">
        <f>N19</f>
        <v>1</v>
      </c>
      <c r="AO19" s="72">
        <v>1</v>
      </c>
      <c r="AP19" s="72">
        <f>AO19/AN19</f>
        <v>1</v>
      </c>
      <c r="AQ19" s="72" t="s">
        <v>121</v>
      </c>
      <c r="AR19" s="69" t="s">
        <v>122</v>
      </c>
      <c r="AS19" s="78" t="str">
        <f>$G$19</f>
        <v>Porcentaje de Respuestas Oportunas de los ejercicios de control politico, derechos de petición y/o solicitudes de información que realice el Concejo de Bogota D.C y el Congreso de la República</v>
      </c>
      <c r="AT19" s="79">
        <f>O19</f>
        <v>1</v>
      </c>
      <c r="AU19" s="72">
        <v>1</v>
      </c>
      <c r="AV19" s="72">
        <f>AU19/AT19</f>
        <v>1</v>
      </c>
      <c r="AW19" s="177" t="s">
        <v>123</v>
      </c>
      <c r="AX19" s="69" t="s">
        <v>124</v>
      </c>
      <c r="AY19" s="78" t="str">
        <f>$G$19</f>
        <v>Porcentaje de Respuestas Oportunas de los ejercicios de control politico, derechos de petición y/o solicitudes de información que realice el Concejo de Bogota D.C y el Congreso de la República</v>
      </c>
      <c r="AZ19" s="79">
        <f>P19</f>
        <v>1</v>
      </c>
      <c r="BA19" s="72">
        <f>AVERAGE(AC19,AI19,AO19,AU19)</f>
        <v>0.99</v>
      </c>
      <c r="BB19" s="72">
        <f>BA19/AZ19</f>
        <v>0.99</v>
      </c>
      <c r="BC19" s="181">
        <f>BB19*E19</f>
        <v>3.9600000000000003E-2</v>
      </c>
      <c r="BD19" s="83" t="s">
        <v>125</v>
      </c>
    </row>
    <row r="20" spans="1:56" s="48" customFormat="1" ht="122.25" customHeight="1">
      <c r="A20" s="64"/>
      <c r="B20" s="65"/>
      <c r="C20" s="87"/>
      <c r="D20" s="69" t="s">
        <v>107</v>
      </c>
      <c r="E20" s="84">
        <v>0.04</v>
      </c>
      <c r="F20" s="69"/>
      <c r="G20" s="70"/>
      <c r="H20" s="85"/>
      <c r="I20" s="69"/>
      <c r="J20" s="69"/>
      <c r="K20" s="69"/>
      <c r="L20" s="90"/>
      <c r="M20" s="90"/>
      <c r="N20" s="90"/>
      <c r="O20" s="71"/>
      <c r="P20" s="69"/>
      <c r="Q20" s="69"/>
      <c r="R20" s="69"/>
      <c r="S20" s="91"/>
      <c r="T20" s="91"/>
      <c r="U20" s="69"/>
      <c r="V20" s="69"/>
      <c r="W20" s="69"/>
      <c r="X20" s="69"/>
      <c r="Y20" s="73"/>
      <c r="Z20" s="74"/>
      <c r="AA20" s="202"/>
      <c r="AB20" s="71"/>
      <c r="AC20" s="75"/>
      <c r="AD20" s="30"/>
      <c r="AE20" s="77"/>
      <c r="AF20" s="77"/>
      <c r="AG20" s="78"/>
      <c r="AH20" s="79"/>
      <c r="AI20" s="69"/>
      <c r="AJ20" s="82"/>
      <c r="AK20" s="69"/>
      <c r="AL20" s="69"/>
      <c r="AM20" s="78"/>
      <c r="AN20" s="79"/>
      <c r="AO20" s="69"/>
      <c r="AP20" s="82"/>
      <c r="AQ20" s="69"/>
      <c r="AR20" s="69"/>
      <c r="AS20" s="78"/>
      <c r="AT20" s="79"/>
      <c r="AU20" s="69"/>
      <c r="AV20" s="82"/>
      <c r="AW20" s="83"/>
      <c r="AX20" s="69"/>
      <c r="AY20" s="78"/>
      <c r="AZ20" s="79"/>
      <c r="BA20" s="69"/>
      <c r="BB20" s="82"/>
      <c r="BC20" s="181"/>
      <c r="BD20" s="83"/>
    </row>
    <row r="21" spans="1:56" s="48" customFormat="1" ht="75" customHeight="1">
      <c r="A21" s="64">
        <v>5</v>
      </c>
      <c r="B21" s="65"/>
      <c r="C21" s="92" t="s">
        <v>126</v>
      </c>
      <c r="D21" s="88" t="s">
        <v>127</v>
      </c>
      <c r="E21" s="84">
        <v>0.03</v>
      </c>
      <c r="F21" s="69" t="s">
        <v>59</v>
      </c>
      <c r="G21" s="78" t="s">
        <v>128</v>
      </c>
      <c r="H21" s="85" t="s">
        <v>129</v>
      </c>
      <c r="I21" s="69" t="s">
        <v>130</v>
      </c>
      <c r="J21" s="69" t="s">
        <v>63</v>
      </c>
      <c r="K21" s="69" t="s">
        <v>131</v>
      </c>
      <c r="L21" s="71"/>
      <c r="M21" s="93">
        <v>1</v>
      </c>
      <c r="N21" s="71"/>
      <c r="O21" s="71"/>
      <c r="P21" s="69">
        <v>1</v>
      </c>
      <c r="Q21" s="69" t="s">
        <v>65</v>
      </c>
      <c r="R21" s="69" t="s">
        <v>132</v>
      </c>
      <c r="S21" s="69" t="s">
        <v>133</v>
      </c>
      <c r="T21" s="69" t="s">
        <v>134</v>
      </c>
      <c r="U21" s="69" t="s">
        <v>69</v>
      </c>
      <c r="V21" s="69"/>
      <c r="W21" s="69"/>
      <c r="X21" s="69"/>
      <c r="Y21" s="73"/>
      <c r="Z21" s="74"/>
      <c r="AA21" s="202" t="str">
        <f>$G$21</f>
        <v>Plan de Comunicaciones Formulado e Implementado</v>
      </c>
      <c r="AB21" s="173">
        <v>0</v>
      </c>
      <c r="AC21" s="173">
        <v>0</v>
      </c>
      <c r="AD21" s="30" t="s">
        <v>70</v>
      </c>
      <c r="AE21" s="77" t="s">
        <v>135</v>
      </c>
      <c r="AF21" s="77" t="s">
        <v>70</v>
      </c>
      <c r="AG21" s="78" t="str">
        <f>$G$21</f>
        <v>Plan de Comunicaciones Formulado e Implementado</v>
      </c>
      <c r="AH21" s="174">
        <f>M21</f>
        <v>1</v>
      </c>
      <c r="AI21" s="174">
        <v>1</v>
      </c>
      <c r="AJ21" s="95">
        <f>AI21/AH21</f>
        <v>1</v>
      </c>
      <c r="AK21" s="69" t="s">
        <v>136</v>
      </c>
      <c r="AL21" s="69" t="s">
        <v>137</v>
      </c>
      <c r="AM21" s="78" t="str">
        <f>$G$21</f>
        <v>Plan de Comunicaciones Formulado e Implementado</v>
      </c>
      <c r="AN21" s="175">
        <f>N21</f>
        <v>0</v>
      </c>
      <c r="AO21" s="176">
        <v>0</v>
      </c>
      <c r="AP21" s="82" t="s">
        <v>138</v>
      </c>
      <c r="AQ21" s="69" t="s">
        <v>104</v>
      </c>
      <c r="AR21" s="69" t="s">
        <v>70</v>
      </c>
      <c r="AS21" s="78" t="str">
        <f>$G$21</f>
        <v>Plan de Comunicaciones Formulado e Implementado</v>
      </c>
      <c r="AT21" s="175">
        <f>O21</f>
        <v>0</v>
      </c>
      <c r="AU21" s="176">
        <v>0</v>
      </c>
      <c r="AV21" s="82" t="s">
        <v>70</v>
      </c>
      <c r="AW21" s="69" t="s">
        <v>104</v>
      </c>
      <c r="AX21" s="69" t="s">
        <v>70</v>
      </c>
      <c r="AY21" s="78" t="str">
        <f>$G$21</f>
        <v>Plan de Comunicaciones Formulado e Implementado</v>
      </c>
      <c r="AZ21" s="78">
        <f>P21</f>
        <v>1</v>
      </c>
      <c r="BA21" s="69">
        <v>1</v>
      </c>
      <c r="BB21" s="80">
        <v>1</v>
      </c>
      <c r="BC21" s="181">
        <f>BB21*E21</f>
        <v>0.03</v>
      </c>
      <c r="BD21" s="83" t="s">
        <v>139</v>
      </c>
    </row>
    <row r="22" spans="1:56" s="48" customFormat="1" ht="128.25" customHeight="1">
      <c r="A22" s="64">
        <v>6</v>
      </c>
      <c r="B22" s="65"/>
      <c r="C22" s="92"/>
      <c r="D22" s="88" t="s">
        <v>140</v>
      </c>
      <c r="E22" s="84">
        <v>0.02</v>
      </c>
      <c r="F22" s="69" t="s">
        <v>59</v>
      </c>
      <c r="G22" s="78" t="s">
        <v>141</v>
      </c>
      <c r="H22" s="85" t="s">
        <v>142</v>
      </c>
      <c r="I22" s="69" t="s">
        <v>130</v>
      </c>
      <c r="J22" s="69" t="s">
        <v>63</v>
      </c>
      <c r="K22" s="69" t="s">
        <v>143</v>
      </c>
      <c r="L22" s="93">
        <v>1</v>
      </c>
      <c r="M22" s="93"/>
      <c r="N22" s="93">
        <v>1</v>
      </c>
      <c r="O22" s="93">
        <v>1</v>
      </c>
      <c r="P22" s="69">
        <v>3</v>
      </c>
      <c r="Q22" s="69" t="s">
        <v>65</v>
      </c>
      <c r="R22" s="69" t="s">
        <v>144</v>
      </c>
      <c r="S22" s="69" t="s">
        <v>133</v>
      </c>
      <c r="T22" s="69" t="s">
        <v>134</v>
      </c>
      <c r="U22" s="69" t="s">
        <v>69</v>
      </c>
      <c r="V22" s="69"/>
      <c r="W22" s="69"/>
      <c r="X22" s="69"/>
      <c r="Y22" s="73"/>
      <c r="Z22" s="74"/>
      <c r="AA22" s="202" t="str">
        <f>$G$22</f>
        <v>Campañas Externas Realizadas</v>
      </c>
      <c r="AB22" s="202">
        <f>L22</f>
        <v>1</v>
      </c>
      <c r="AC22" s="75">
        <v>1</v>
      </c>
      <c r="AD22" s="30">
        <f>AC22/AB22</f>
        <v>1</v>
      </c>
      <c r="AE22" s="77" t="s">
        <v>145</v>
      </c>
      <c r="AF22" s="96" t="s">
        <v>146</v>
      </c>
      <c r="AG22" s="78" t="str">
        <f>$G$22</f>
        <v>Campañas Externas Realizadas</v>
      </c>
      <c r="AH22" s="78">
        <f>M22</f>
        <v>0</v>
      </c>
      <c r="AI22" s="69">
        <v>0</v>
      </c>
      <c r="AJ22" s="82" t="s">
        <v>88</v>
      </c>
      <c r="AK22" s="69" t="s">
        <v>70</v>
      </c>
      <c r="AL22" s="69" t="s">
        <v>70</v>
      </c>
      <c r="AM22" s="78" t="str">
        <f>$G$22</f>
        <v>Campañas Externas Realizadas</v>
      </c>
      <c r="AN22" s="78">
        <f>N22</f>
        <v>1</v>
      </c>
      <c r="AO22" s="69">
        <v>1</v>
      </c>
      <c r="AP22" s="79">
        <f>AO22/AN22</f>
        <v>1</v>
      </c>
      <c r="AQ22" s="81" t="s">
        <v>147</v>
      </c>
      <c r="AR22" s="69" t="s">
        <v>148</v>
      </c>
      <c r="AS22" s="78" t="str">
        <f>$G$22</f>
        <v>Campañas Externas Realizadas</v>
      </c>
      <c r="AT22" s="78">
        <f>O22</f>
        <v>1</v>
      </c>
      <c r="AU22" s="69">
        <v>1</v>
      </c>
      <c r="AV22" s="80">
        <v>1</v>
      </c>
      <c r="AW22" s="177" t="s">
        <v>149</v>
      </c>
      <c r="AX22" s="69" t="s">
        <v>150</v>
      </c>
      <c r="AY22" s="78" t="str">
        <f>$G$22</f>
        <v>Campañas Externas Realizadas</v>
      </c>
      <c r="AZ22" s="78">
        <f>P22</f>
        <v>3</v>
      </c>
      <c r="BA22" s="69">
        <v>3</v>
      </c>
      <c r="BB22" s="80">
        <v>1</v>
      </c>
      <c r="BC22" s="181">
        <f>BB22*E22</f>
        <v>0.02</v>
      </c>
      <c r="BD22" s="83" t="s">
        <v>151</v>
      </c>
    </row>
    <row r="23" spans="1:56" s="48" customFormat="1" ht="259.5" customHeight="1">
      <c r="A23" s="64">
        <v>7</v>
      </c>
      <c r="B23" s="65"/>
      <c r="C23" s="92"/>
      <c r="D23" s="88" t="s">
        <v>152</v>
      </c>
      <c r="E23" s="84">
        <v>0.02</v>
      </c>
      <c r="F23" s="69" t="s">
        <v>59</v>
      </c>
      <c r="G23" s="78" t="s">
        <v>153</v>
      </c>
      <c r="H23" s="85" t="s">
        <v>154</v>
      </c>
      <c r="I23" s="69" t="s">
        <v>130</v>
      </c>
      <c r="J23" s="69" t="s">
        <v>63</v>
      </c>
      <c r="K23" s="69" t="s">
        <v>155</v>
      </c>
      <c r="L23" s="93"/>
      <c r="M23" s="93">
        <v>3</v>
      </c>
      <c r="N23" s="93">
        <v>3</v>
      </c>
      <c r="O23" s="93">
        <v>3</v>
      </c>
      <c r="P23" s="69">
        <v>9</v>
      </c>
      <c r="Q23" s="69" t="s">
        <v>65</v>
      </c>
      <c r="R23" s="69" t="s">
        <v>156</v>
      </c>
      <c r="S23" s="69" t="s">
        <v>133</v>
      </c>
      <c r="T23" s="69" t="s">
        <v>134</v>
      </c>
      <c r="U23" s="69" t="s">
        <v>69</v>
      </c>
      <c r="V23" s="69"/>
      <c r="W23" s="69"/>
      <c r="X23" s="69"/>
      <c r="Y23" s="73"/>
      <c r="Z23" s="74"/>
      <c r="AA23" s="202" t="str">
        <f>$G$23</f>
        <v>Campañas Internas Realizadas</v>
      </c>
      <c r="AB23" s="202">
        <f>L23</f>
        <v>0</v>
      </c>
      <c r="AC23" s="75">
        <v>0</v>
      </c>
      <c r="AD23" s="30" t="s">
        <v>70</v>
      </c>
      <c r="AE23" s="77" t="s">
        <v>135</v>
      </c>
      <c r="AF23" s="77" t="s">
        <v>70</v>
      </c>
      <c r="AG23" s="78" t="str">
        <f>$G$23</f>
        <v>Campañas Internas Realizadas</v>
      </c>
      <c r="AH23" s="78">
        <f>M23</f>
        <v>3</v>
      </c>
      <c r="AI23" s="69">
        <v>3</v>
      </c>
      <c r="AJ23" s="95">
        <f>AI23/AH23</f>
        <v>1</v>
      </c>
      <c r="AK23" s="69" t="s">
        <v>157</v>
      </c>
      <c r="AL23" s="69" t="s">
        <v>158</v>
      </c>
      <c r="AM23" s="78" t="str">
        <f>$G$23</f>
        <v>Campañas Internas Realizadas</v>
      </c>
      <c r="AN23" s="78">
        <f>N23</f>
        <v>3</v>
      </c>
      <c r="AO23" s="69">
        <v>3</v>
      </c>
      <c r="AP23" s="79">
        <f>AO23/AN23</f>
        <v>1</v>
      </c>
      <c r="AQ23" s="81" t="s">
        <v>159</v>
      </c>
      <c r="AR23" s="69" t="s">
        <v>148</v>
      </c>
      <c r="AS23" s="78" t="str">
        <f>$G$23</f>
        <v>Campañas Internas Realizadas</v>
      </c>
      <c r="AT23" s="78">
        <f>O23</f>
        <v>3</v>
      </c>
      <c r="AU23" s="69">
        <v>3</v>
      </c>
      <c r="AV23" s="80">
        <v>1</v>
      </c>
      <c r="AW23" s="177" t="s">
        <v>160</v>
      </c>
      <c r="AX23" s="69" t="s">
        <v>161</v>
      </c>
      <c r="AY23" s="78" t="str">
        <f>$G$23</f>
        <v>Campañas Internas Realizadas</v>
      </c>
      <c r="AZ23" s="78">
        <f>P23</f>
        <v>9</v>
      </c>
      <c r="BA23" s="69">
        <v>9</v>
      </c>
      <c r="BB23" s="80">
        <v>1</v>
      </c>
      <c r="BC23" s="181">
        <f>BB23*E23</f>
        <v>0.02</v>
      </c>
      <c r="BD23" s="83" t="s">
        <v>162</v>
      </c>
    </row>
    <row r="24" spans="1:56" s="48" customFormat="1" ht="97.5" customHeight="1">
      <c r="A24" s="64"/>
      <c r="B24" s="65"/>
      <c r="C24" s="92"/>
      <c r="D24" s="69" t="s">
        <v>107</v>
      </c>
      <c r="E24" s="84">
        <f>SUM(E21:E23)</f>
        <v>7.0000000000000007E-2</v>
      </c>
      <c r="F24" s="69"/>
      <c r="G24" s="70"/>
      <c r="H24" s="85"/>
      <c r="I24" s="69"/>
      <c r="J24" s="69"/>
      <c r="K24" s="69"/>
      <c r="L24" s="90"/>
      <c r="M24" s="90"/>
      <c r="N24" s="90"/>
      <c r="O24" s="71"/>
      <c r="P24" s="69"/>
      <c r="Q24" s="69"/>
      <c r="R24" s="69"/>
      <c r="S24" s="91"/>
      <c r="T24" s="91"/>
      <c r="U24" s="69"/>
      <c r="V24" s="69"/>
      <c r="W24" s="69"/>
      <c r="X24" s="69"/>
      <c r="Y24" s="73"/>
      <c r="Z24" s="74"/>
      <c r="AA24" s="202"/>
      <c r="AB24" s="71"/>
      <c r="AC24" s="75"/>
      <c r="AD24" s="30"/>
      <c r="AE24" s="77"/>
      <c r="AF24" s="77"/>
      <c r="AG24" s="78"/>
      <c r="AH24" s="79"/>
      <c r="AI24" s="69"/>
      <c r="AJ24" s="82"/>
      <c r="AK24" s="69"/>
      <c r="AL24" s="69"/>
      <c r="AM24" s="78"/>
      <c r="AN24" s="79"/>
      <c r="AO24" s="69"/>
      <c r="AP24" s="97"/>
      <c r="AQ24" s="69"/>
      <c r="AR24" s="69"/>
      <c r="AS24" s="78"/>
      <c r="AT24" s="79"/>
      <c r="AU24" s="69"/>
      <c r="AV24" s="82"/>
      <c r="AW24" s="83"/>
      <c r="AX24" s="69"/>
      <c r="AY24" s="78"/>
      <c r="AZ24" s="79"/>
      <c r="BA24" s="69"/>
      <c r="BB24" s="82"/>
      <c r="BC24" s="181"/>
      <c r="BD24" s="83"/>
    </row>
    <row r="25" spans="1:56" s="106" customFormat="1" ht="93.75" customHeight="1">
      <c r="A25" s="98">
        <v>8</v>
      </c>
      <c r="B25" s="99"/>
      <c r="C25" s="100" t="s">
        <v>163</v>
      </c>
      <c r="D25" s="32" t="s">
        <v>164</v>
      </c>
      <c r="E25" s="35">
        <v>0.04</v>
      </c>
      <c r="F25" s="34" t="s">
        <v>79</v>
      </c>
      <c r="G25" s="101" t="s">
        <v>165</v>
      </c>
      <c r="H25" s="101" t="s">
        <v>166</v>
      </c>
      <c r="I25" s="34">
        <v>788</v>
      </c>
      <c r="J25" s="34" t="s">
        <v>63</v>
      </c>
      <c r="K25" s="34" t="s">
        <v>167</v>
      </c>
      <c r="L25" s="33">
        <v>25</v>
      </c>
      <c r="M25" s="33">
        <v>0</v>
      </c>
      <c r="N25" s="33">
        <v>87</v>
      </c>
      <c r="O25" s="33">
        <v>88</v>
      </c>
      <c r="P25" s="33">
        <f t="shared" ref="P25:P31" si="0">SUM(L25:O25)</f>
        <v>200</v>
      </c>
      <c r="Q25" s="34" t="s">
        <v>65</v>
      </c>
      <c r="R25" s="34" t="s">
        <v>168</v>
      </c>
      <c r="S25" s="34" t="s">
        <v>169</v>
      </c>
      <c r="T25" s="34" t="s">
        <v>170</v>
      </c>
      <c r="U25" s="34" t="s">
        <v>69</v>
      </c>
      <c r="V25" s="202"/>
      <c r="W25" s="202"/>
      <c r="X25" s="202"/>
      <c r="Y25" s="73"/>
      <c r="Z25" s="102"/>
      <c r="AA25" s="202" t="str">
        <f>$G$25</f>
        <v>Actuaciones de obras anteriores a la ley 1801/2016 archivadas en la vigencia 2018</v>
      </c>
      <c r="AB25" s="103">
        <f t="shared" ref="AB25:AB31" si="1">L25</f>
        <v>25</v>
      </c>
      <c r="AC25" s="104">
        <v>25</v>
      </c>
      <c r="AD25" s="30">
        <v>1</v>
      </c>
      <c r="AE25" s="75" t="s">
        <v>171</v>
      </c>
      <c r="AF25" s="77" t="s">
        <v>170</v>
      </c>
      <c r="AG25" s="202" t="str">
        <f>$G$25</f>
        <v>Actuaciones de obras anteriores a la ley 1801/2016 archivadas en la vigencia 2018</v>
      </c>
      <c r="AH25" s="71">
        <f t="shared" ref="AH25:AH32" si="2">M25</f>
        <v>0</v>
      </c>
      <c r="AI25" s="202"/>
      <c r="AJ25" s="82" t="s">
        <v>88</v>
      </c>
      <c r="AK25" s="82" t="s">
        <v>88</v>
      </c>
      <c r="AL25" s="82" t="s">
        <v>88</v>
      </c>
      <c r="AM25" s="202" t="str">
        <f>$G$25</f>
        <v>Actuaciones de obras anteriores a la ley 1801/2016 archivadas en la vigencia 2018</v>
      </c>
      <c r="AN25" s="103">
        <f t="shared" ref="AN25:AN32" si="3">N25</f>
        <v>87</v>
      </c>
      <c r="AO25" s="202">
        <v>32</v>
      </c>
      <c r="AP25" s="95">
        <f>AO25/AN25</f>
        <v>0.36781609195402298</v>
      </c>
      <c r="AQ25" s="105" t="s">
        <v>172</v>
      </c>
      <c r="AR25" s="105" t="s">
        <v>173</v>
      </c>
      <c r="AS25" s="202" t="str">
        <f>$G$25</f>
        <v>Actuaciones de obras anteriores a la ley 1801/2016 archivadas en la vigencia 2018</v>
      </c>
      <c r="AT25" s="103">
        <f t="shared" ref="AT25:AT44" si="4">O25</f>
        <v>88</v>
      </c>
      <c r="AU25" s="202">
        <v>7</v>
      </c>
      <c r="AV25" s="80">
        <f t="shared" ref="AV25:AV32" si="5">AU25/AT25</f>
        <v>7.9545454545454544E-2</v>
      </c>
      <c r="AW25" s="178" t="s">
        <v>174</v>
      </c>
      <c r="AX25" s="202" t="s">
        <v>175</v>
      </c>
      <c r="AY25" s="202" t="str">
        <f>$G$25</f>
        <v>Actuaciones de obras anteriores a la ley 1801/2016 archivadas en la vigencia 2018</v>
      </c>
      <c r="AZ25" s="93">
        <v>200</v>
      </c>
      <c r="BA25" s="202">
        <f>19+31+32+7</f>
        <v>89</v>
      </c>
      <c r="BB25" s="80">
        <f t="shared" ref="BB25:BB32" si="6">BA25/AZ25</f>
        <v>0.44500000000000001</v>
      </c>
      <c r="BC25" s="181">
        <f t="shared" ref="BC25:BC33" si="7">BB25*E25</f>
        <v>1.78E-2</v>
      </c>
      <c r="BD25" s="73" t="s">
        <v>176</v>
      </c>
    </row>
    <row r="26" spans="1:56" s="106" customFormat="1" ht="106.5" customHeight="1">
      <c r="A26" s="98">
        <v>9</v>
      </c>
      <c r="B26" s="99"/>
      <c r="C26" s="100"/>
      <c r="D26" s="32" t="s">
        <v>177</v>
      </c>
      <c r="E26" s="35">
        <v>0.03</v>
      </c>
      <c r="F26" s="34" t="s">
        <v>59</v>
      </c>
      <c r="G26" s="101" t="s">
        <v>178</v>
      </c>
      <c r="H26" s="101" t="s">
        <v>179</v>
      </c>
      <c r="I26" s="34">
        <v>859</v>
      </c>
      <c r="J26" s="34" t="s">
        <v>63</v>
      </c>
      <c r="K26" s="34" t="s">
        <v>167</v>
      </c>
      <c r="L26" s="33">
        <v>5</v>
      </c>
      <c r="M26" s="36">
        <v>0</v>
      </c>
      <c r="N26" s="33">
        <v>66</v>
      </c>
      <c r="O26" s="33">
        <v>67</v>
      </c>
      <c r="P26" s="37">
        <f t="shared" si="0"/>
        <v>138</v>
      </c>
      <c r="Q26" s="34" t="s">
        <v>65</v>
      </c>
      <c r="R26" s="34" t="s">
        <v>168</v>
      </c>
      <c r="S26" s="34" t="s">
        <v>169</v>
      </c>
      <c r="T26" s="34" t="s">
        <v>170</v>
      </c>
      <c r="U26" s="34" t="s">
        <v>69</v>
      </c>
      <c r="V26" s="202"/>
      <c r="W26" s="202"/>
      <c r="X26" s="202"/>
      <c r="Y26" s="73"/>
      <c r="Z26" s="102"/>
      <c r="AA26" s="202" t="str">
        <f>$G$26</f>
        <v>Actuaciones de establecimiento de comercio anteriores a la ley 1801/2016 archivadas en la vigencia 2018</v>
      </c>
      <c r="AB26" s="103">
        <f t="shared" si="1"/>
        <v>5</v>
      </c>
      <c r="AC26" s="104">
        <v>5</v>
      </c>
      <c r="AD26" s="30">
        <v>1</v>
      </c>
      <c r="AE26" s="75" t="s">
        <v>180</v>
      </c>
      <c r="AF26" s="77" t="s">
        <v>170</v>
      </c>
      <c r="AG26" s="202" t="str">
        <f>$G$26</f>
        <v>Actuaciones de establecimiento de comercio anteriores a la ley 1801/2016 archivadas en la vigencia 2018</v>
      </c>
      <c r="AH26" s="71">
        <f t="shared" si="2"/>
        <v>0</v>
      </c>
      <c r="AI26" s="71">
        <v>0</v>
      </c>
      <c r="AJ26" s="82" t="s">
        <v>88</v>
      </c>
      <c r="AK26" s="202" t="s">
        <v>70</v>
      </c>
      <c r="AL26" s="82" t="s">
        <v>88</v>
      </c>
      <c r="AM26" s="202" t="str">
        <f>$G$26</f>
        <v>Actuaciones de establecimiento de comercio anteriores a la ley 1801/2016 archivadas en la vigencia 2018</v>
      </c>
      <c r="AN26" s="103">
        <f t="shared" si="3"/>
        <v>66</v>
      </c>
      <c r="AO26" s="202">
        <v>1</v>
      </c>
      <c r="AP26" s="95">
        <f>AO26/AN26</f>
        <v>1.5151515151515152E-2</v>
      </c>
      <c r="AQ26" s="107" t="s">
        <v>181</v>
      </c>
      <c r="AR26" s="105" t="s">
        <v>173</v>
      </c>
      <c r="AS26" s="202" t="str">
        <f>$G$26</f>
        <v>Actuaciones de establecimiento de comercio anteriores a la ley 1801/2016 archivadas en la vigencia 2018</v>
      </c>
      <c r="AT26" s="103">
        <f t="shared" si="4"/>
        <v>67</v>
      </c>
      <c r="AU26" s="202">
        <v>17</v>
      </c>
      <c r="AV26" s="80">
        <f t="shared" si="5"/>
        <v>0.2537313432835821</v>
      </c>
      <c r="AW26" s="178" t="s">
        <v>182</v>
      </c>
      <c r="AX26" s="202" t="s">
        <v>175</v>
      </c>
      <c r="AY26" s="202" t="str">
        <f>$G$26</f>
        <v>Actuaciones de establecimiento de comercio anteriores a la ley 1801/2016 archivadas en la vigencia 2018</v>
      </c>
      <c r="AZ26" s="93">
        <v>138</v>
      </c>
      <c r="BA26" s="202">
        <f>7+41+1+17</f>
        <v>66</v>
      </c>
      <c r="BB26" s="80">
        <f t="shared" si="6"/>
        <v>0.47826086956521741</v>
      </c>
      <c r="BC26" s="181">
        <f t="shared" si="7"/>
        <v>1.4347826086956521E-2</v>
      </c>
      <c r="BD26" s="73" t="s">
        <v>183</v>
      </c>
    </row>
    <row r="27" spans="1:56" s="48" customFormat="1" ht="135" customHeight="1">
      <c r="A27" s="64">
        <v>10</v>
      </c>
      <c r="B27" s="65"/>
      <c r="C27" s="87"/>
      <c r="D27" s="67" t="s">
        <v>184</v>
      </c>
      <c r="E27" s="68">
        <v>0.01</v>
      </c>
      <c r="F27" s="69" t="s">
        <v>59</v>
      </c>
      <c r="G27" s="70" t="s">
        <v>185</v>
      </c>
      <c r="H27" s="70" t="s">
        <v>186</v>
      </c>
      <c r="I27" s="69" t="s">
        <v>187</v>
      </c>
      <c r="J27" s="69" t="s">
        <v>63</v>
      </c>
      <c r="K27" s="69" t="s">
        <v>188</v>
      </c>
      <c r="L27" s="93">
        <v>2</v>
      </c>
      <c r="M27" s="93">
        <v>6</v>
      </c>
      <c r="N27" s="93">
        <v>6</v>
      </c>
      <c r="O27" s="93">
        <v>6</v>
      </c>
      <c r="P27" s="108">
        <f t="shared" si="0"/>
        <v>20</v>
      </c>
      <c r="Q27" s="69" t="s">
        <v>65</v>
      </c>
      <c r="R27" s="69" t="s">
        <v>189</v>
      </c>
      <c r="S27" s="69" t="s">
        <v>190</v>
      </c>
      <c r="T27" s="69" t="s">
        <v>191</v>
      </c>
      <c r="U27" s="69" t="s">
        <v>69</v>
      </c>
      <c r="V27" s="69"/>
      <c r="W27" s="69"/>
      <c r="X27" s="69"/>
      <c r="Y27" s="73"/>
      <c r="Z27" s="74"/>
      <c r="AA27" s="202" t="str">
        <f>$G$27</f>
        <v>Acciones de Control u Operativos en Materia de Urbanimos Relacionados con la Integridad del Espacio Público Realizados</v>
      </c>
      <c r="AB27" s="202">
        <f t="shared" si="1"/>
        <v>2</v>
      </c>
      <c r="AC27" s="75">
        <v>4</v>
      </c>
      <c r="AD27" s="30">
        <v>1</v>
      </c>
      <c r="AE27" s="77" t="s">
        <v>192</v>
      </c>
      <c r="AF27" s="77" t="s">
        <v>193</v>
      </c>
      <c r="AG27" s="78" t="str">
        <f>$G$27</f>
        <v>Acciones de Control u Operativos en Materia de Urbanimos Relacionados con la Integridad del Espacio Público Realizados</v>
      </c>
      <c r="AH27" s="78">
        <f t="shared" si="2"/>
        <v>6</v>
      </c>
      <c r="AI27" s="69">
        <v>3</v>
      </c>
      <c r="AJ27" s="95">
        <f>AI27/AH27</f>
        <v>0.5</v>
      </c>
      <c r="AK27" s="69" t="s">
        <v>194</v>
      </c>
      <c r="AL27" s="69" t="s">
        <v>195</v>
      </c>
      <c r="AM27" s="78" t="str">
        <f>$G$27</f>
        <v>Acciones de Control u Operativos en Materia de Urbanimos Relacionados con la Integridad del Espacio Público Realizados</v>
      </c>
      <c r="AN27" s="78">
        <f t="shared" si="3"/>
        <v>6</v>
      </c>
      <c r="AO27" s="69">
        <v>2</v>
      </c>
      <c r="AP27" s="95">
        <f>AO27/AN27</f>
        <v>0.33333333333333331</v>
      </c>
      <c r="AQ27" s="81" t="s">
        <v>196</v>
      </c>
      <c r="AR27" s="69" t="s">
        <v>197</v>
      </c>
      <c r="AS27" s="78" t="str">
        <f>$G$27</f>
        <v>Acciones de Control u Operativos en Materia de Urbanimos Relacionados con la Integridad del Espacio Público Realizados</v>
      </c>
      <c r="AT27" s="78">
        <f t="shared" si="4"/>
        <v>6</v>
      </c>
      <c r="AU27" s="69">
        <v>7</v>
      </c>
      <c r="AV27" s="80">
        <v>1</v>
      </c>
      <c r="AW27" s="177" t="s">
        <v>198</v>
      </c>
      <c r="AX27" s="69" t="s">
        <v>199</v>
      </c>
      <c r="AY27" s="78" t="str">
        <f>$G$27</f>
        <v>Acciones de Control u Operativos en Materia de Urbanimos Relacionados con la Integridad del Espacio Público Realizados</v>
      </c>
      <c r="AZ27" s="78">
        <f t="shared" ref="AZ27:AZ32" si="8">P27</f>
        <v>20</v>
      </c>
      <c r="BA27" s="69">
        <f>+AC27+AI27+AO27+AU27</f>
        <v>16</v>
      </c>
      <c r="BB27" s="80">
        <f t="shared" si="6"/>
        <v>0.8</v>
      </c>
      <c r="BC27" s="181">
        <f t="shared" si="7"/>
        <v>8.0000000000000002E-3</v>
      </c>
      <c r="BD27" s="83" t="s">
        <v>200</v>
      </c>
    </row>
    <row r="28" spans="1:56" s="48" customFormat="1" ht="242.25" customHeight="1">
      <c r="A28" s="64">
        <v>11</v>
      </c>
      <c r="B28" s="65"/>
      <c r="C28" s="87"/>
      <c r="D28" s="85" t="s">
        <v>201</v>
      </c>
      <c r="E28" s="68">
        <v>0.01</v>
      </c>
      <c r="F28" s="69" t="s">
        <v>59</v>
      </c>
      <c r="G28" s="70" t="s">
        <v>202</v>
      </c>
      <c r="H28" s="70" t="s">
        <v>203</v>
      </c>
      <c r="I28" s="69" t="s">
        <v>204</v>
      </c>
      <c r="J28" s="69" t="s">
        <v>63</v>
      </c>
      <c r="K28" s="69" t="s">
        <v>205</v>
      </c>
      <c r="L28" s="93">
        <v>6</v>
      </c>
      <c r="M28" s="93">
        <v>12</v>
      </c>
      <c r="N28" s="93">
        <v>12</v>
      </c>
      <c r="O28" s="93">
        <v>12</v>
      </c>
      <c r="P28" s="108">
        <f t="shared" si="0"/>
        <v>42</v>
      </c>
      <c r="Q28" s="69" t="s">
        <v>65</v>
      </c>
      <c r="R28" s="69" t="s">
        <v>189</v>
      </c>
      <c r="S28" s="69" t="s">
        <v>190</v>
      </c>
      <c r="T28" s="69" t="s">
        <v>191</v>
      </c>
      <c r="U28" s="69" t="s">
        <v>69</v>
      </c>
      <c r="V28" s="69"/>
      <c r="W28" s="69"/>
      <c r="X28" s="69"/>
      <c r="Y28" s="73"/>
      <c r="Z28" s="74"/>
      <c r="AA28" s="202" t="str">
        <f>$G$28</f>
        <v>Acciones de Control u Operativos en materia de actividad economica Realizados</v>
      </c>
      <c r="AB28" s="202">
        <f t="shared" si="1"/>
        <v>6</v>
      </c>
      <c r="AC28" s="75">
        <v>2</v>
      </c>
      <c r="AD28" s="30">
        <f>AC28/AB28</f>
        <v>0.33333333333333331</v>
      </c>
      <c r="AE28" s="77" t="s">
        <v>206</v>
      </c>
      <c r="AF28" s="77" t="s">
        <v>193</v>
      </c>
      <c r="AG28" s="78" t="str">
        <f>$G$28</f>
        <v>Acciones de Control u Operativos en materia de actividad economica Realizados</v>
      </c>
      <c r="AH28" s="78">
        <f t="shared" si="2"/>
        <v>12</v>
      </c>
      <c r="AI28" s="69">
        <v>13</v>
      </c>
      <c r="AJ28" s="80">
        <v>1</v>
      </c>
      <c r="AK28" s="69" t="s">
        <v>207</v>
      </c>
      <c r="AL28" s="69" t="s">
        <v>195</v>
      </c>
      <c r="AM28" s="78" t="str">
        <f>$G$28</f>
        <v>Acciones de Control u Operativos en materia de actividad economica Realizados</v>
      </c>
      <c r="AN28" s="78">
        <f t="shared" si="3"/>
        <v>12</v>
      </c>
      <c r="AO28" s="69">
        <v>7</v>
      </c>
      <c r="AP28" s="80">
        <v>0.57999999999999996</v>
      </c>
      <c r="AQ28" s="81" t="s">
        <v>208</v>
      </c>
      <c r="AR28" s="69" t="s">
        <v>209</v>
      </c>
      <c r="AS28" s="78" t="str">
        <f>$G$28</f>
        <v>Acciones de Control u Operativos en materia de actividad economica Realizados</v>
      </c>
      <c r="AT28" s="78">
        <f t="shared" si="4"/>
        <v>12</v>
      </c>
      <c r="AU28" s="69">
        <v>6</v>
      </c>
      <c r="AV28" s="80">
        <f t="shared" si="5"/>
        <v>0.5</v>
      </c>
      <c r="AW28" s="177" t="s">
        <v>210</v>
      </c>
      <c r="AX28" s="69" t="s">
        <v>199</v>
      </c>
      <c r="AY28" s="78" t="str">
        <f>$G$28</f>
        <v>Acciones de Control u Operativos en materia de actividad economica Realizados</v>
      </c>
      <c r="AZ28" s="78">
        <f t="shared" si="8"/>
        <v>42</v>
      </c>
      <c r="BA28" s="69">
        <f>+AC28+AI28+AO28+AU28</f>
        <v>28</v>
      </c>
      <c r="BB28" s="80">
        <f t="shared" si="6"/>
        <v>0.66666666666666663</v>
      </c>
      <c r="BC28" s="181">
        <f t="shared" si="7"/>
        <v>6.6666666666666662E-3</v>
      </c>
      <c r="BD28" s="83" t="s">
        <v>211</v>
      </c>
    </row>
    <row r="29" spans="1:56" s="48" customFormat="1" ht="93.75" customHeight="1">
      <c r="A29" s="64">
        <v>12</v>
      </c>
      <c r="B29" s="65"/>
      <c r="C29" s="87"/>
      <c r="D29" s="85" t="s">
        <v>212</v>
      </c>
      <c r="E29" s="68">
        <v>0.02</v>
      </c>
      <c r="F29" s="69" t="s">
        <v>59</v>
      </c>
      <c r="G29" s="70" t="s">
        <v>213</v>
      </c>
      <c r="H29" s="70" t="s">
        <v>214</v>
      </c>
      <c r="I29" s="69" t="s">
        <v>215</v>
      </c>
      <c r="J29" s="69" t="s">
        <v>63</v>
      </c>
      <c r="K29" s="69" t="s">
        <v>216</v>
      </c>
      <c r="L29" s="93">
        <v>6</v>
      </c>
      <c r="M29" s="93">
        <v>6</v>
      </c>
      <c r="N29" s="93">
        <v>6</v>
      </c>
      <c r="O29" s="93">
        <v>6</v>
      </c>
      <c r="P29" s="108">
        <f t="shared" si="0"/>
        <v>24</v>
      </c>
      <c r="Q29" s="69" t="s">
        <v>65</v>
      </c>
      <c r="R29" s="69" t="s">
        <v>189</v>
      </c>
      <c r="S29" s="69" t="s">
        <v>190</v>
      </c>
      <c r="T29" s="69" t="s">
        <v>191</v>
      </c>
      <c r="U29" s="69" t="s">
        <v>69</v>
      </c>
      <c r="V29" s="69"/>
      <c r="W29" s="69"/>
      <c r="X29" s="69"/>
      <c r="Y29" s="73"/>
      <c r="Z29" s="74"/>
      <c r="AA29" s="202" t="str">
        <f>$G$29</f>
        <v>Acciones de control u operativos en materia de urbanismo relacionados con la integridad urbanistica Realizados</v>
      </c>
      <c r="AB29" s="202">
        <f t="shared" si="1"/>
        <v>6</v>
      </c>
      <c r="AC29" s="107">
        <v>4</v>
      </c>
      <c r="AD29" s="30">
        <f>AC29/AB29</f>
        <v>0.66666666666666663</v>
      </c>
      <c r="AE29" s="109" t="s">
        <v>217</v>
      </c>
      <c r="AF29" s="109" t="s">
        <v>218</v>
      </c>
      <c r="AG29" s="78" t="str">
        <f>$G$29</f>
        <v>Acciones de control u operativos en materia de urbanismo relacionados con la integridad urbanistica Realizados</v>
      </c>
      <c r="AH29" s="78">
        <f t="shared" si="2"/>
        <v>6</v>
      </c>
      <c r="AI29" s="69">
        <v>2</v>
      </c>
      <c r="AJ29" s="95">
        <f>AI29/AH29</f>
        <v>0.33333333333333331</v>
      </c>
      <c r="AK29" s="69" t="s">
        <v>219</v>
      </c>
      <c r="AL29" s="69" t="s">
        <v>195</v>
      </c>
      <c r="AM29" s="78" t="str">
        <f>$G$29</f>
        <v>Acciones de control u operativos en materia de urbanismo relacionados con la integridad urbanistica Realizados</v>
      </c>
      <c r="AN29" s="78">
        <f t="shared" si="3"/>
        <v>6</v>
      </c>
      <c r="AO29" s="69">
        <v>2</v>
      </c>
      <c r="AP29" s="80">
        <f>+AO29/AN29</f>
        <v>0.33333333333333331</v>
      </c>
      <c r="AQ29" s="81" t="s">
        <v>220</v>
      </c>
      <c r="AR29" s="69" t="s">
        <v>197</v>
      </c>
      <c r="AS29" s="78" t="str">
        <f>$G$29</f>
        <v>Acciones de control u operativos en materia de urbanismo relacionados con la integridad urbanistica Realizados</v>
      </c>
      <c r="AT29" s="78">
        <f t="shared" si="4"/>
        <v>6</v>
      </c>
      <c r="AU29" s="69">
        <v>9</v>
      </c>
      <c r="AV29" s="80">
        <v>1</v>
      </c>
      <c r="AW29" s="177" t="s">
        <v>221</v>
      </c>
      <c r="AX29" s="69" t="s">
        <v>222</v>
      </c>
      <c r="AY29" s="78" t="str">
        <f>$G$29</f>
        <v>Acciones de control u operativos en materia de urbanismo relacionados con la integridad urbanistica Realizados</v>
      </c>
      <c r="AZ29" s="78">
        <f t="shared" si="8"/>
        <v>24</v>
      </c>
      <c r="BA29" s="69">
        <f>AC29+AI29+AO29+AU29</f>
        <v>17</v>
      </c>
      <c r="BB29" s="80">
        <f t="shared" si="6"/>
        <v>0.70833333333333337</v>
      </c>
      <c r="BC29" s="181">
        <f t="shared" si="7"/>
        <v>1.4166666666666668E-2</v>
      </c>
      <c r="BD29" s="83" t="s">
        <v>223</v>
      </c>
    </row>
    <row r="30" spans="1:56" s="48" customFormat="1" ht="270.75" customHeight="1">
      <c r="A30" s="64">
        <v>13</v>
      </c>
      <c r="B30" s="65"/>
      <c r="C30" s="87"/>
      <c r="D30" s="85" t="s">
        <v>224</v>
      </c>
      <c r="E30" s="68">
        <v>0.02</v>
      </c>
      <c r="F30" s="69" t="s">
        <v>59</v>
      </c>
      <c r="G30" s="70" t="s">
        <v>225</v>
      </c>
      <c r="H30" s="70" t="s">
        <v>226</v>
      </c>
      <c r="I30" s="69" t="s">
        <v>227</v>
      </c>
      <c r="J30" s="69" t="s">
        <v>63</v>
      </c>
      <c r="K30" s="69" t="s">
        <v>228</v>
      </c>
      <c r="L30" s="202">
        <v>2</v>
      </c>
      <c r="M30" s="202">
        <v>3</v>
      </c>
      <c r="N30" s="202">
        <v>4</v>
      </c>
      <c r="O30" s="202">
        <v>3</v>
      </c>
      <c r="P30" s="108">
        <f t="shared" si="0"/>
        <v>12</v>
      </c>
      <c r="Q30" s="69" t="s">
        <v>65</v>
      </c>
      <c r="R30" s="69" t="s">
        <v>229</v>
      </c>
      <c r="S30" s="69" t="s">
        <v>190</v>
      </c>
      <c r="T30" s="69" t="s">
        <v>230</v>
      </c>
      <c r="U30" s="69" t="s">
        <v>69</v>
      </c>
      <c r="V30" s="69"/>
      <c r="W30" s="69"/>
      <c r="X30" s="69"/>
      <c r="Y30" s="73"/>
      <c r="Z30" s="74"/>
      <c r="AA30" s="202" t="str">
        <f>$G$30</f>
        <v>Acciones de control u operativos en materia de ambiente, mineria y relaciones con los animales Realizados</v>
      </c>
      <c r="AB30" s="202">
        <f t="shared" si="1"/>
        <v>2</v>
      </c>
      <c r="AC30" s="75">
        <v>3</v>
      </c>
      <c r="AD30" s="30">
        <v>1</v>
      </c>
      <c r="AE30" s="77" t="s">
        <v>231</v>
      </c>
      <c r="AF30" s="77" t="s">
        <v>232</v>
      </c>
      <c r="AG30" s="78" t="str">
        <f>$G$30</f>
        <v>Acciones de control u operativos en materia de ambiente, mineria y relaciones con los animales Realizados</v>
      </c>
      <c r="AH30" s="78">
        <f t="shared" si="2"/>
        <v>3</v>
      </c>
      <c r="AI30" s="69">
        <v>4</v>
      </c>
      <c r="AJ30" s="80">
        <v>1</v>
      </c>
      <c r="AK30" s="69" t="s">
        <v>233</v>
      </c>
      <c r="AL30" s="69" t="s">
        <v>234</v>
      </c>
      <c r="AM30" s="78" t="str">
        <f>$G$30</f>
        <v>Acciones de control u operativos en materia de ambiente, mineria y relaciones con los animales Realizados</v>
      </c>
      <c r="AN30" s="78">
        <f t="shared" si="3"/>
        <v>4</v>
      </c>
      <c r="AO30" s="69">
        <v>9</v>
      </c>
      <c r="AP30" s="80">
        <v>1</v>
      </c>
      <c r="AQ30" s="69" t="s">
        <v>235</v>
      </c>
      <c r="AR30" s="69" t="s">
        <v>236</v>
      </c>
      <c r="AS30" s="78" t="str">
        <f>$G$30</f>
        <v>Acciones de control u operativos en materia de ambiente, mineria y relaciones con los animales Realizados</v>
      </c>
      <c r="AT30" s="78">
        <f t="shared" si="4"/>
        <v>3</v>
      </c>
      <c r="AU30" s="69">
        <v>4</v>
      </c>
      <c r="AV30" s="80">
        <v>1</v>
      </c>
      <c r="AW30" s="177" t="s">
        <v>237</v>
      </c>
      <c r="AX30" s="69" t="s">
        <v>222</v>
      </c>
      <c r="AY30" s="78" t="str">
        <f>$G$30</f>
        <v>Acciones de control u operativos en materia de ambiente, mineria y relaciones con los animales Realizados</v>
      </c>
      <c r="AZ30" s="78">
        <f t="shared" si="8"/>
        <v>12</v>
      </c>
      <c r="BA30" s="69">
        <f>+AC30+AI30+AO30+AU30</f>
        <v>20</v>
      </c>
      <c r="BB30" s="80">
        <v>1</v>
      </c>
      <c r="BC30" s="181">
        <f t="shared" si="7"/>
        <v>0.02</v>
      </c>
      <c r="BD30" s="83" t="s">
        <v>238</v>
      </c>
    </row>
    <row r="31" spans="1:56" s="48" customFormat="1" ht="195" customHeight="1">
      <c r="A31" s="64">
        <v>14</v>
      </c>
      <c r="B31" s="65"/>
      <c r="C31" s="87"/>
      <c r="D31" s="85" t="s">
        <v>239</v>
      </c>
      <c r="E31" s="68">
        <v>0.02</v>
      </c>
      <c r="F31" s="69" t="s">
        <v>59</v>
      </c>
      <c r="G31" s="70" t="s">
        <v>240</v>
      </c>
      <c r="H31" s="70" t="s">
        <v>241</v>
      </c>
      <c r="I31" s="69" t="s">
        <v>242</v>
      </c>
      <c r="J31" s="69" t="s">
        <v>63</v>
      </c>
      <c r="K31" s="69" t="s">
        <v>243</v>
      </c>
      <c r="L31" s="202">
        <v>1</v>
      </c>
      <c r="M31" s="202">
        <v>3</v>
      </c>
      <c r="N31" s="202">
        <v>3</v>
      </c>
      <c r="O31" s="202">
        <v>3</v>
      </c>
      <c r="P31" s="108">
        <f t="shared" si="0"/>
        <v>10</v>
      </c>
      <c r="Q31" s="69" t="s">
        <v>65</v>
      </c>
      <c r="R31" s="69" t="s">
        <v>189</v>
      </c>
      <c r="S31" s="69" t="s">
        <v>190</v>
      </c>
      <c r="T31" s="69" t="s">
        <v>191</v>
      </c>
      <c r="U31" s="69" t="s">
        <v>69</v>
      </c>
      <c r="V31" s="69"/>
      <c r="W31" s="69"/>
      <c r="X31" s="69"/>
      <c r="Y31" s="73"/>
      <c r="Z31" s="74"/>
      <c r="AA31" s="202" t="str">
        <f>$G$31</f>
        <v>Acciones de control u operativos en materia de convivencia relacionados con articulos pirotécnicos y sustancias peligrosas Realizados</v>
      </c>
      <c r="AB31" s="202">
        <f t="shared" si="1"/>
        <v>1</v>
      </c>
      <c r="AC31" s="75">
        <v>0</v>
      </c>
      <c r="AD31" s="30">
        <f>AC31/AB31</f>
        <v>0</v>
      </c>
      <c r="AE31" s="77" t="s">
        <v>244</v>
      </c>
      <c r="AF31" s="77" t="s">
        <v>70</v>
      </c>
      <c r="AG31" s="78" t="str">
        <f>$G$31</f>
        <v>Acciones de control u operativos en materia de convivencia relacionados con articulos pirotécnicos y sustancias peligrosas Realizados</v>
      </c>
      <c r="AH31" s="78">
        <f t="shared" si="2"/>
        <v>3</v>
      </c>
      <c r="AI31" s="69">
        <v>1</v>
      </c>
      <c r="AJ31" s="95">
        <f>AI31/AH31</f>
        <v>0.33333333333333331</v>
      </c>
      <c r="AK31" s="69" t="s">
        <v>245</v>
      </c>
      <c r="AL31" s="69" t="s">
        <v>246</v>
      </c>
      <c r="AM31" s="78" t="str">
        <f>$G$31</f>
        <v>Acciones de control u operativos en materia de convivencia relacionados con articulos pirotécnicos y sustancias peligrosas Realizados</v>
      </c>
      <c r="AN31" s="78">
        <f t="shared" si="3"/>
        <v>3</v>
      </c>
      <c r="AO31" s="69">
        <v>2</v>
      </c>
      <c r="AP31" s="80">
        <f>+AO31/AN31</f>
        <v>0.66666666666666663</v>
      </c>
      <c r="AQ31" s="69" t="s">
        <v>247</v>
      </c>
      <c r="AR31" s="69" t="s">
        <v>236</v>
      </c>
      <c r="AS31" s="78" t="str">
        <f>$G$31</f>
        <v>Acciones de control u operativos en materia de convivencia relacionados con articulos pirotécnicos y sustancias peligrosas Realizados</v>
      </c>
      <c r="AT31" s="78">
        <f t="shared" si="4"/>
        <v>3</v>
      </c>
      <c r="AU31" s="69">
        <v>8</v>
      </c>
      <c r="AV31" s="80">
        <v>1</v>
      </c>
      <c r="AW31" s="177" t="s">
        <v>248</v>
      </c>
      <c r="AX31" s="69" t="s">
        <v>199</v>
      </c>
      <c r="AY31" s="78" t="str">
        <f>$G$31</f>
        <v>Acciones de control u operativos en materia de convivencia relacionados con articulos pirotécnicos y sustancias peligrosas Realizados</v>
      </c>
      <c r="AZ31" s="78">
        <f t="shared" si="8"/>
        <v>10</v>
      </c>
      <c r="BA31" s="69">
        <f>+AC31+AI31+AO31+AU31</f>
        <v>11</v>
      </c>
      <c r="BB31" s="80">
        <v>1</v>
      </c>
      <c r="BC31" s="181">
        <f t="shared" si="7"/>
        <v>0.02</v>
      </c>
      <c r="BD31" s="83" t="s">
        <v>249</v>
      </c>
    </row>
    <row r="32" spans="1:56" s="48" customFormat="1" ht="93.75" customHeight="1">
      <c r="A32" s="64">
        <v>15</v>
      </c>
      <c r="B32" s="65"/>
      <c r="C32" s="87"/>
      <c r="D32" s="38" t="s">
        <v>250</v>
      </c>
      <c r="E32" s="39">
        <v>1.4999999999999999E-2</v>
      </c>
      <c r="F32" s="40" t="s">
        <v>59</v>
      </c>
      <c r="G32" s="41" t="s">
        <v>251</v>
      </c>
      <c r="H32" s="42" t="s">
        <v>252</v>
      </c>
      <c r="I32" s="40" t="s">
        <v>253</v>
      </c>
      <c r="J32" s="40" t="s">
        <v>63</v>
      </c>
      <c r="K32" s="40" t="s">
        <v>254</v>
      </c>
      <c r="L32" s="43">
        <v>0</v>
      </c>
      <c r="M32" s="43">
        <v>0</v>
      </c>
      <c r="N32" s="43">
        <v>0</v>
      </c>
      <c r="O32" s="43">
        <v>0.85</v>
      </c>
      <c r="P32" s="43">
        <v>0.85</v>
      </c>
      <c r="Q32" s="40" t="s">
        <v>65</v>
      </c>
      <c r="R32" s="40" t="s">
        <v>255</v>
      </c>
      <c r="S32" s="40" t="s">
        <v>169</v>
      </c>
      <c r="T32" s="40" t="s">
        <v>256</v>
      </c>
      <c r="U32" s="40" t="s">
        <v>69</v>
      </c>
      <c r="V32" s="69"/>
      <c r="W32" s="69"/>
      <c r="X32" s="69"/>
      <c r="Y32" s="73"/>
      <c r="Z32" s="74"/>
      <c r="AA32" s="202" t="str">
        <f>$G$32</f>
        <v>Porcentaje de auto que avocan conocimiento</v>
      </c>
      <c r="AB32" s="71">
        <v>0.1</v>
      </c>
      <c r="AC32" s="89">
        <v>0.11</v>
      </c>
      <c r="AD32" s="30">
        <v>1</v>
      </c>
      <c r="AE32" s="77" t="s">
        <v>257</v>
      </c>
      <c r="AF32" s="77" t="s">
        <v>258</v>
      </c>
      <c r="AG32" s="78" t="str">
        <f>$G$32</f>
        <v>Porcentaje de auto que avocan conocimiento</v>
      </c>
      <c r="AH32" s="79">
        <f t="shared" si="2"/>
        <v>0</v>
      </c>
      <c r="AI32" s="69">
        <v>0</v>
      </c>
      <c r="AJ32" s="82" t="s">
        <v>88</v>
      </c>
      <c r="AK32" s="69" t="s">
        <v>89</v>
      </c>
      <c r="AL32" s="69"/>
      <c r="AM32" s="78" t="str">
        <f>$G$32</f>
        <v>Porcentaje de auto que avocan conocimiento</v>
      </c>
      <c r="AN32" s="79">
        <f t="shared" si="3"/>
        <v>0</v>
      </c>
      <c r="AO32" s="69"/>
      <c r="AP32" s="82" t="s">
        <v>138</v>
      </c>
      <c r="AQ32" s="69" t="s">
        <v>104</v>
      </c>
      <c r="AR32" s="69" t="s">
        <v>259</v>
      </c>
      <c r="AS32" s="78" t="str">
        <f>$G$32</f>
        <v>Porcentaje de auto que avocan conocimiento</v>
      </c>
      <c r="AT32" s="79">
        <f t="shared" si="4"/>
        <v>0.85</v>
      </c>
      <c r="AU32" s="179">
        <v>0.76770000000000005</v>
      </c>
      <c r="AV32" s="80">
        <f t="shared" si="5"/>
        <v>0.90317647058823536</v>
      </c>
      <c r="AW32" s="177" t="s">
        <v>260</v>
      </c>
      <c r="AX32" s="69" t="s">
        <v>259</v>
      </c>
      <c r="AY32" s="78" t="str">
        <f>$G$32</f>
        <v>Porcentaje de auto que avocan conocimiento</v>
      </c>
      <c r="AZ32" s="79">
        <f t="shared" si="8"/>
        <v>0.85</v>
      </c>
      <c r="BA32" s="179">
        <v>0.76770000000000005</v>
      </c>
      <c r="BB32" s="80">
        <f t="shared" si="6"/>
        <v>0.90317647058823536</v>
      </c>
      <c r="BC32" s="181">
        <f t="shared" si="7"/>
        <v>1.3547647058823531E-2</v>
      </c>
      <c r="BD32" s="177" t="s">
        <v>260</v>
      </c>
    </row>
    <row r="33" spans="1:56" s="48" customFormat="1" ht="93.75" customHeight="1">
      <c r="A33" s="64"/>
      <c r="B33" s="65"/>
      <c r="C33" s="87"/>
      <c r="D33" s="32" t="s">
        <v>261</v>
      </c>
      <c r="E33" s="39">
        <v>1.4999999999999999E-2</v>
      </c>
      <c r="F33" s="40" t="s">
        <v>59</v>
      </c>
      <c r="G33" s="41" t="s">
        <v>262</v>
      </c>
      <c r="H33" s="44" t="s">
        <v>263</v>
      </c>
      <c r="I33" s="40" t="s">
        <v>253</v>
      </c>
      <c r="J33" s="40" t="s">
        <v>63</v>
      </c>
      <c r="K33" s="40" t="s">
        <v>264</v>
      </c>
      <c r="L33" s="43">
        <v>0</v>
      </c>
      <c r="M33" s="43">
        <v>0</v>
      </c>
      <c r="N33" s="43">
        <v>0</v>
      </c>
      <c r="O33" s="43">
        <v>0.5</v>
      </c>
      <c r="P33" s="43">
        <v>0.5</v>
      </c>
      <c r="Q33" s="40" t="s">
        <v>65</v>
      </c>
      <c r="R33" s="40"/>
      <c r="S33" s="40" t="s">
        <v>265</v>
      </c>
      <c r="T33" s="40"/>
      <c r="U33" s="40" t="s">
        <v>266</v>
      </c>
      <c r="V33" s="69"/>
      <c r="W33" s="69"/>
      <c r="X33" s="69"/>
      <c r="Y33" s="73"/>
      <c r="Z33" s="74"/>
      <c r="AA33" s="202" t="str">
        <f>$G$33</f>
        <v>Porcentaje de actuaciones policivas resuletas</v>
      </c>
      <c r="AB33" s="71">
        <v>0</v>
      </c>
      <c r="AC33" s="89">
        <v>0</v>
      </c>
      <c r="AD33" s="30" t="s">
        <v>70</v>
      </c>
      <c r="AE33" s="30" t="s">
        <v>70</v>
      </c>
      <c r="AF33" s="30" t="s">
        <v>70</v>
      </c>
      <c r="AG33" s="202" t="str">
        <f>$G$33</f>
        <v>Porcentaje de actuaciones policivas resuletas</v>
      </c>
      <c r="AH33" s="79">
        <v>0</v>
      </c>
      <c r="AI33" s="72">
        <v>0</v>
      </c>
      <c r="AJ33" s="82" t="s">
        <v>70</v>
      </c>
      <c r="AK33" s="69" t="s">
        <v>70</v>
      </c>
      <c r="AL33" s="69" t="s">
        <v>70</v>
      </c>
      <c r="AM33" s="202" t="str">
        <f>$G$33</f>
        <v>Porcentaje de actuaciones policivas resuletas</v>
      </c>
      <c r="AN33" s="43">
        <v>0</v>
      </c>
      <c r="AO33" s="72">
        <v>0</v>
      </c>
      <c r="AP33" s="82" t="s">
        <v>138</v>
      </c>
      <c r="AQ33" s="69" t="s">
        <v>104</v>
      </c>
      <c r="AR33" s="69" t="s">
        <v>259</v>
      </c>
      <c r="AS33" s="202" t="str">
        <f>$G$33</f>
        <v>Porcentaje de actuaciones policivas resuletas</v>
      </c>
      <c r="AT33" s="79">
        <v>0.5</v>
      </c>
      <c r="AU33" s="72">
        <v>0.51</v>
      </c>
      <c r="AV33" s="80">
        <v>1</v>
      </c>
      <c r="AW33" s="177" t="s">
        <v>267</v>
      </c>
      <c r="AX33" s="69" t="s">
        <v>259</v>
      </c>
      <c r="AY33" s="202" t="str">
        <f>$G$33</f>
        <v>Porcentaje de actuaciones policivas resuletas</v>
      </c>
      <c r="AZ33" s="79">
        <v>0.5</v>
      </c>
      <c r="BA33" s="72">
        <v>0.51</v>
      </c>
      <c r="BB33" s="80">
        <v>1</v>
      </c>
      <c r="BC33" s="181">
        <f t="shared" si="7"/>
        <v>1.4999999999999999E-2</v>
      </c>
      <c r="BD33" s="177" t="s">
        <v>267</v>
      </c>
    </row>
    <row r="34" spans="1:56" s="48" customFormat="1" ht="93.75" customHeight="1">
      <c r="A34" s="64"/>
      <c r="B34" s="65"/>
      <c r="C34" s="110"/>
      <c r="D34" s="69" t="s">
        <v>107</v>
      </c>
      <c r="E34" s="111">
        <f>SUM(E25:E33)</f>
        <v>0.18</v>
      </c>
      <c r="F34" s="69"/>
      <c r="G34" s="70"/>
      <c r="H34" s="85"/>
      <c r="I34" s="69"/>
      <c r="J34" s="69"/>
      <c r="K34" s="69"/>
      <c r="L34" s="90"/>
      <c r="M34" s="90"/>
      <c r="N34" s="90"/>
      <c r="O34" s="71"/>
      <c r="P34" s="69"/>
      <c r="Q34" s="69"/>
      <c r="R34" s="69"/>
      <c r="S34" s="91"/>
      <c r="T34" s="91"/>
      <c r="U34" s="69"/>
      <c r="V34" s="69"/>
      <c r="W34" s="69"/>
      <c r="X34" s="69"/>
      <c r="Y34" s="73"/>
      <c r="Z34" s="74"/>
      <c r="AA34" s="202"/>
      <c r="AB34" s="71"/>
      <c r="AC34" s="75"/>
      <c r="AD34" s="30"/>
      <c r="AE34" s="77"/>
      <c r="AF34" s="77"/>
      <c r="AG34" s="78"/>
      <c r="AH34" s="79"/>
      <c r="AI34" s="69"/>
      <c r="AJ34" s="82"/>
      <c r="AK34" s="69"/>
      <c r="AL34" s="69"/>
      <c r="AM34" s="78"/>
      <c r="AN34" s="79"/>
      <c r="AO34" s="69"/>
      <c r="AP34" s="80"/>
      <c r="AQ34" s="69"/>
      <c r="AR34" s="69"/>
      <c r="AS34" s="78"/>
      <c r="AT34" s="79"/>
      <c r="AU34" s="69"/>
      <c r="AV34" s="82"/>
      <c r="AW34" s="177"/>
      <c r="AX34" s="69"/>
      <c r="AY34" s="78"/>
      <c r="AZ34" s="79"/>
      <c r="BA34" s="69"/>
      <c r="BB34" s="82"/>
      <c r="BC34" s="181"/>
      <c r="BD34" s="83"/>
    </row>
    <row r="35" spans="1:56" s="48" customFormat="1" ht="131.25" customHeight="1">
      <c r="A35" s="64">
        <v>17</v>
      </c>
      <c r="B35" s="65"/>
      <c r="C35" s="66" t="s">
        <v>268</v>
      </c>
      <c r="D35" s="112" t="s">
        <v>269</v>
      </c>
      <c r="E35" s="84">
        <v>0.03</v>
      </c>
      <c r="F35" s="69" t="s">
        <v>79</v>
      </c>
      <c r="G35" s="70" t="s">
        <v>270</v>
      </c>
      <c r="H35" s="70" t="s">
        <v>271</v>
      </c>
      <c r="I35" s="69" t="s">
        <v>272</v>
      </c>
      <c r="J35" s="69" t="s">
        <v>83</v>
      </c>
      <c r="K35" s="69" t="s">
        <v>273</v>
      </c>
      <c r="L35" s="71">
        <v>0.05</v>
      </c>
      <c r="M35" s="71">
        <v>0.5</v>
      </c>
      <c r="N35" s="71">
        <v>0.7</v>
      </c>
      <c r="O35" s="71">
        <v>0.95</v>
      </c>
      <c r="P35" s="72">
        <v>0.95</v>
      </c>
      <c r="Q35" s="69" t="s">
        <v>274</v>
      </c>
      <c r="R35" s="69" t="s">
        <v>275</v>
      </c>
      <c r="S35" s="69" t="s">
        <v>276</v>
      </c>
      <c r="T35" s="69" t="s">
        <v>275</v>
      </c>
      <c r="U35" s="69" t="s">
        <v>69</v>
      </c>
      <c r="V35" s="69"/>
      <c r="W35" s="69"/>
      <c r="X35" s="69"/>
      <c r="Y35" s="73"/>
      <c r="Z35" s="74"/>
      <c r="AA35" s="202" t="str">
        <f>$G$35</f>
        <v>Porcentaje de Compromisos del Presupuesto de Inversión Directa Disponible a la Vigencia para el FDL</v>
      </c>
      <c r="AB35" s="71">
        <f t="shared" ref="AB35:AB44" si="9">L35</f>
        <v>0.05</v>
      </c>
      <c r="AC35" s="89">
        <v>9.8000000000000004E-2</v>
      </c>
      <c r="AD35" s="30">
        <v>1</v>
      </c>
      <c r="AE35" s="77" t="s">
        <v>277</v>
      </c>
      <c r="AF35" s="77" t="s">
        <v>275</v>
      </c>
      <c r="AG35" s="78" t="str">
        <f>$G$35</f>
        <v>Porcentaje de Compromisos del Presupuesto de Inversión Directa Disponible a la Vigencia para el FDL</v>
      </c>
      <c r="AH35" s="79">
        <f t="shared" ref="AH35:AH44" si="10">M35</f>
        <v>0.5</v>
      </c>
      <c r="AI35" s="179">
        <v>0.17319999999999999</v>
      </c>
      <c r="AJ35" s="95">
        <v>0.34639999999999999</v>
      </c>
      <c r="AK35" s="69" t="s">
        <v>278</v>
      </c>
      <c r="AL35" s="69" t="s">
        <v>275</v>
      </c>
      <c r="AM35" s="78" t="str">
        <f>$G$35</f>
        <v>Porcentaje de Compromisos del Presupuesto de Inversión Directa Disponible a la Vigencia para el FDL</v>
      </c>
      <c r="AN35" s="79">
        <f t="shared" ref="AN35:AN44" si="11">N35</f>
        <v>0.7</v>
      </c>
      <c r="AO35" s="72">
        <v>0.18</v>
      </c>
      <c r="AP35" s="80">
        <f>+AO35/AN35</f>
        <v>0.25714285714285717</v>
      </c>
      <c r="AQ35" s="69" t="s">
        <v>279</v>
      </c>
      <c r="AR35" s="69" t="s">
        <v>275</v>
      </c>
      <c r="AS35" s="78" t="str">
        <f>$G$35</f>
        <v>Porcentaje de Compromisos del Presupuesto de Inversión Directa Disponible a la Vigencia para el FDL</v>
      </c>
      <c r="AT35" s="79">
        <f t="shared" si="4"/>
        <v>0.95</v>
      </c>
      <c r="AU35" s="179">
        <v>0.92490000000000006</v>
      </c>
      <c r="AV35" s="80">
        <f t="shared" ref="AV35:AV44" si="12">AU35/AT35</f>
        <v>0.97357894736842121</v>
      </c>
      <c r="AW35" s="177" t="s">
        <v>280</v>
      </c>
      <c r="AX35" s="69" t="s">
        <v>275</v>
      </c>
      <c r="AY35" s="78" t="str">
        <f>$G$35</f>
        <v>Porcentaje de Compromisos del Presupuesto de Inversión Directa Disponible a la Vigencia para el FDL</v>
      </c>
      <c r="AZ35" s="79">
        <f t="shared" ref="AZ35:AZ44" si="13">P35</f>
        <v>0.95</v>
      </c>
      <c r="BA35" s="179">
        <v>0.92490000000000006</v>
      </c>
      <c r="BB35" s="72">
        <f>BA35/AZ35</f>
        <v>0.97357894736842121</v>
      </c>
      <c r="BC35" s="181">
        <f t="shared" ref="BC35:BC44" si="14">BB35*E35</f>
        <v>2.9207368421052635E-2</v>
      </c>
      <c r="BD35" s="83" t="s">
        <v>281</v>
      </c>
    </row>
    <row r="36" spans="1:56" s="48" customFormat="1" ht="92.25" customHeight="1">
      <c r="A36" s="64">
        <v>18</v>
      </c>
      <c r="B36" s="65"/>
      <c r="C36" s="66"/>
      <c r="D36" s="112" t="s">
        <v>282</v>
      </c>
      <c r="E36" s="84">
        <v>0.02</v>
      </c>
      <c r="F36" s="69" t="s">
        <v>59</v>
      </c>
      <c r="G36" s="70" t="s">
        <v>283</v>
      </c>
      <c r="H36" s="70" t="s">
        <v>284</v>
      </c>
      <c r="I36" s="69" t="s">
        <v>285</v>
      </c>
      <c r="J36" s="69" t="s">
        <v>83</v>
      </c>
      <c r="K36" s="69" t="s">
        <v>286</v>
      </c>
      <c r="L36" s="71">
        <v>0</v>
      </c>
      <c r="M36" s="71">
        <v>0</v>
      </c>
      <c r="N36" s="71">
        <v>0</v>
      </c>
      <c r="O36" s="71">
        <v>0.3</v>
      </c>
      <c r="P36" s="72">
        <v>0.3</v>
      </c>
      <c r="Q36" s="69" t="s">
        <v>274</v>
      </c>
      <c r="R36" s="69" t="s">
        <v>275</v>
      </c>
      <c r="S36" s="69" t="s">
        <v>287</v>
      </c>
      <c r="T36" s="69" t="s">
        <v>275</v>
      </c>
      <c r="U36" s="69" t="s">
        <v>69</v>
      </c>
      <c r="V36" s="69"/>
      <c r="W36" s="69"/>
      <c r="X36" s="69"/>
      <c r="Y36" s="73"/>
      <c r="Z36" s="74"/>
      <c r="AA36" s="202" t="str">
        <f>$G$36</f>
        <v>Porcentaje de Giros de Presupuesto de Inversión Directa Realizados</v>
      </c>
      <c r="AB36" s="71">
        <f t="shared" si="9"/>
        <v>0</v>
      </c>
      <c r="AC36" s="113">
        <v>0</v>
      </c>
      <c r="AD36" s="30" t="s">
        <v>70</v>
      </c>
      <c r="AE36" s="30" t="s">
        <v>70</v>
      </c>
      <c r="AF36" s="30" t="s">
        <v>70</v>
      </c>
      <c r="AG36" s="78" t="str">
        <f>$G$36</f>
        <v>Porcentaje de Giros de Presupuesto de Inversión Directa Realizados</v>
      </c>
      <c r="AH36" s="79">
        <f t="shared" si="10"/>
        <v>0</v>
      </c>
      <c r="AI36" s="72">
        <v>0</v>
      </c>
      <c r="AJ36" s="82" t="s">
        <v>70</v>
      </c>
      <c r="AK36" s="82" t="s">
        <v>70</v>
      </c>
      <c r="AL36" s="82" t="s">
        <v>70</v>
      </c>
      <c r="AM36" s="78" t="str">
        <f>$G$36</f>
        <v>Porcentaje de Giros de Presupuesto de Inversión Directa Realizados</v>
      </c>
      <c r="AN36" s="79">
        <f t="shared" si="11"/>
        <v>0</v>
      </c>
      <c r="AO36" s="72">
        <v>0</v>
      </c>
      <c r="AP36" s="82" t="s">
        <v>138</v>
      </c>
      <c r="AQ36" s="69" t="s">
        <v>104</v>
      </c>
      <c r="AR36" s="69" t="s">
        <v>70</v>
      </c>
      <c r="AS36" s="78" t="str">
        <f>$G$36</f>
        <v>Porcentaje de Giros de Presupuesto de Inversión Directa Realizados</v>
      </c>
      <c r="AT36" s="79">
        <f t="shared" si="4"/>
        <v>0.3</v>
      </c>
      <c r="AU36" s="179">
        <v>0.1832</v>
      </c>
      <c r="AV36" s="80">
        <f t="shared" si="12"/>
        <v>0.61066666666666669</v>
      </c>
      <c r="AW36" s="177" t="s">
        <v>288</v>
      </c>
      <c r="AX36" s="69" t="s">
        <v>275</v>
      </c>
      <c r="AY36" s="78" t="str">
        <f>$G$36</f>
        <v>Porcentaje de Giros de Presupuesto de Inversión Directa Realizados</v>
      </c>
      <c r="AZ36" s="79">
        <f t="shared" si="13"/>
        <v>0.3</v>
      </c>
      <c r="BA36" s="179">
        <v>0.1832</v>
      </c>
      <c r="BB36" s="72">
        <f>BA36/AZ36</f>
        <v>0.61066666666666669</v>
      </c>
      <c r="BC36" s="181">
        <f t="shared" si="14"/>
        <v>1.2213333333333335E-2</v>
      </c>
      <c r="BD36" s="83" t="s">
        <v>289</v>
      </c>
    </row>
    <row r="37" spans="1:56" s="48" customFormat="1" ht="147" customHeight="1">
      <c r="A37" s="64">
        <v>19</v>
      </c>
      <c r="B37" s="65"/>
      <c r="C37" s="66"/>
      <c r="D37" s="112" t="s">
        <v>290</v>
      </c>
      <c r="E37" s="84">
        <v>0.03</v>
      </c>
      <c r="F37" s="69" t="s">
        <v>59</v>
      </c>
      <c r="G37" s="70" t="s">
        <v>291</v>
      </c>
      <c r="H37" s="70" t="s">
        <v>292</v>
      </c>
      <c r="I37" s="69" t="s">
        <v>293</v>
      </c>
      <c r="J37" s="69" t="s">
        <v>83</v>
      </c>
      <c r="K37" s="69" t="s">
        <v>294</v>
      </c>
      <c r="L37" s="71">
        <v>0.05</v>
      </c>
      <c r="M37" s="71">
        <v>7.0000000000000007E-2</v>
      </c>
      <c r="N37" s="71">
        <v>0.2</v>
      </c>
      <c r="O37" s="71">
        <v>0.5</v>
      </c>
      <c r="P37" s="72">
        <v>0.5</v>
      </c>
      <c r="Q37" s="69" t="s">
        <v>274</v>
      </c>
      <c r="R37" s="69" t="s">
        <v>275</v>
      </c>
      <c r="S37" s="69" t="s">
        <v>287</v>
      </c>
      <c r="T37" s="69" t="s">
        <v>275</v>
      </c>
      <c r="U37" s="69" t="s">
        <v>69</v>
      </c>
      <c r="V37" s="69"/>
      <c r="W37" s="69"/>
      <c r="X37" s="69"/>
      <c r="Y37" s="73"/>
      <c r="Z37" s="74"/>
      <c r="AA37" s="202" t="str">
        <f>$G$37</f>
        <v>Porcentaje de Giros de Presupuesto Comprometido Constituido como Obligaciones por Pagar de la Vigencia 2017 Realizados</v>
      </c>
      <c r="AB37" s="71">
        <f t="shared" si="9"/>
        <v>0.05</v>
      </c>
      <c r="AC37" s="89">
        <v>6.2399999999999997E-2</v>
      </c>
      <c r="AD37" s="30">
        <v>1</v>
      </c>
      <c r="AE37" s="77" t="s">
        <v>295</v>
      </c>
      <c r="AF37" s="77" t="s">
        <v>275</v>
      </c>
      <c r="AG37" s="78" t="str">
        <f>$G$37</f>
        <v>Porcentaje de Giros de Presupuesto Comprometido Constituido como Obligaciones por Pagar de la Vigencia 2017 Realizados</v>
      </c>
      <c r="AH37" s="79">
        <f t="shared" si="10"/>
        <v>7.0000000000000007E-2</v>
      </c>
      <c r="AI37" s="72">
        <v>0.25</v>
      </c>
      <c r="AJ37" s="80">
        <v>1</v>
      </c>
      <c r="AK37" s="69" t="s">
        <v>296</v>
      </c>
      <c r="AL37" s="69" t="s">
        <v>275</v>
      </c>
      <c r="AM37" s="78" t="str">
        <f>$G$37</f>
        <v>Porcentaje de Giros de Presupuesto Comprometido Constituido como Obligaciones por Pagar de la Vigencia 2017 Realizados</v>
      </c>
      <c r="AN37" s="79">
        <f t="shared" si="11"/>
        <v>0.2</v>
      </c>
      <c r="AO37" s="72">
        <v>0.34</v>
      </c>
      <c r="AP37" s="80">
        <v>1</v>
      </c>
      <c r="AQ37" s="69" t="s">
        <v>297</v>
      </c>
      <c r="AR37" s="69" t="s">
        <v>275</v>
      </c>
      <c r="AS37" s="78" t="str">
        <f>$G$37</f>
        <v>Porcentaje de Giros de Presupuesto Comprometido Constituido como Obligaciones por Pagar de la Vigencia 2017 Realizados</v>
      </c>
      <c r="AT37" s="79">
        <f t="shared" si="4"/>
        <v>0.5</v>
      </c>
      <c r="AU37" s="72">
        <v>0.57999999999999996</v>
      </c>
      <c r="AV37" s="80">
        <v>1</v>
      </c>
      <c r="AW37" s="177" t="s">
        <v>298</v>
      </c>
      <c r="AX37" s="69" t="s">
        <v>275</v>
      </c>
      <c r="AY37" s="78" t="str">
        <f>$G$37</f>
        <v>Porcentaje de Giros de Presupuesto Comprometido Constituido como Obligaciones por Pagar de la Vigencia 2017 Realizados</v>
      </c>
      <c r="AZ37" s="79">
        <f t="shared" si="13"/>
        <v>0.5</v>
      </c>
      <c r="BA37" s="72">
        <v>0.57999999999999996</v>
      </c>
      <c r="BB37" s="80">
        <v>1</v>
      </c>
      <c r="BC37" s="181">
        <f t="shared" si="14"/>
        <v>0.03</v>
      </c>
      <c r="BD37" s="83" t="s">
        <v>299</v>
      </c>
    </row>
    <row r="38" spans="1:56" s="48" customFormat="1" ht="139.5" customHeight="1">
      <c r="A38" s="64">
        <v>20</v>
      </c>
      <c r="B38" s="65"/>
      <c r="C38" s="66"/>
      <c r="D38" s="112" t="s">
        <v>300</v>
      </c>
      <c r="E38" s="84">
        <v>0.02</v>
      </c>
      <c r="F38" s="69" t="s">
        <v>59</v>
      </c>
      <c r="G38" s="70" t="s">
        <v>301</v>
      </c>
      <c r="H38" s="70" t="s">
        <v>302</v>
      </c>
      <c r="I38" s="69" t="s">
        <v>303</v>
      </c>
      <c r="J38" s="69" t="s">
        <v>63</v>
      </c>
      <c r="K38" s="69" t="s">
        <v>304</v>
      </c>
      <c r="L38" s="71">
        <v>0</v>
      </c>
      <c r="M38" s="71">
        <v>0</v>
      </c>
      <c r="N38" s="71">
        <v>0.5</v>
      </c>
      <c r="O38" s="71">
        <v>0.5</v>
      </c>
      <c r="P38" s="72">
        <f>SUM(L38:O38)</f>
        <v>1</v>
      </c>
      <c r="Q38" s="69" t="s">
        <v>65</v>
      </c>
      <c r="R38" s="110" t="s">
        <v>305</v>
      </c>
      <c r="S38" s="110" t="s">
        <v>306</v>
      </c>
      <c r="T38" s="110" t="s">
        <v>305</v>
      </c>
      <c r="U38" s="69" t="s">
        <v>69</v>
      </c>
      <c r="V38" s="69"/>
      <c r="W38" s="69"/>
      <c r="X38" s="69"/>
      <c r="Y38" s="73"/>
      <c r="Z38" s="74"/>
      <c r="AA38" s="202" t="str">
        <f>$G$38</f>
        <v>Porcentaje de Procesos Contractuales de Malla Vial y Parques de la Vigencia 2018 Realizados Utilizando los Pliegos Tipo</v>
      </c>
      <c r="AB38" s="71">
        <f t="shared" si="9"/>
        <v>0</v>
      </c>
      <c r="AC38" s="113">
        <v>0</v>
      </c>
      <c r="AD38" s="30" t="s">
        <v>70</v>
      </c>
      <c r="AE38" s="30" t="s">
        <v>70</v>
      </c>
      <c r="AF38" s="30" t="s">
        <v>70</v>
      </c>
      <c r="AG38" s="78" t="str">
        <f>$G$38</f>
        <v>Porcentaje de Procesos Contractuales de Malla Vial y Parques de la Vigencia 2018 Realizados Utilizando los Pliegos Tipo</v>
      </c>
      <c r="AH38" s="79">
        <f t="shared" si="10"/>
        <v>0</v>
      </c>
      <c r="AI38" s="72">
        <v>0</v>
      </c>
      <c r="AJ38" s="82" t="s">
        <v>88</v>
      </c>
      <c r="AK38" s="69" t="s">
        <v>89</v>
      </c>
      <c r="AL38" s="69" t="s">
        <v>70</v>
      </c>
      <c r="AM38" s="78" t="str">
        <f>$G$38</f>
        <v>Porcentaje de Procesos Contractuales de Malla Vial y Parques de la Vigencia 2018 Realizados Utilizando los Pliegos Tipo</v>
      </c>
      <c r="AN38" s="79">
        <f t="shared" si="11"/>
        <v>0.5</v>
      </c>
      <c r="AO38" s="72">
        <v>1</v>
      </c>
      <c r="AP38" s="80">
        <v>1</v>
      </c>
      <c r="AQ38" s="69" t="s">
        <v>307</v>
      </c>
      <c r="AR38" s="69" t="s">
        <v>308</v>
      </c>
      <c r="AS38" s="78" t="str">
        <f>$G$38</f>
        <v>Porcentaje de Procesos Contractuales de Malla Vial y Parques de la Vigencia 2018 Realizados Utilizando los Pliegos Tipo</v>
      </c>
      <c r="AT38" s="79">
        <f t="shared" si="4"/>
        <v>0.5</v>
      </c>
      <c r="AU38" s="72">
        <v>0.5</v>
      </c>
      <c r="AV38" s="80">
        <v>1</v>
      </c>
      <c r="AW38" s="177" t="s">
        <v>309</v>
      </c>
      <c r="AX38" s="69" t="s">
        <v>308</v>
      </c>
      <c r="AY38" s="78" t="str">
        <f>$G$38</f>
        <v>Porcentaje de Procesos Contractuales de Malla Vial y Parques de la Vigencia 2018 Realizados Utilizando los Pliegos Tipo</v>
      </c>
      <c r="AZ38" s="79">
        <f t="shared" si="13"/>
        <v>1</v>
      </c>
      <c r="BA38" s="72">
        <v>1</v>
      </c>
      <c r="BB38" s="80">
        <v>1</v>
      </c>
      <c r="BC38" s="181">
        <f t="shared" si="14"/>
        <v>0.02</v>
      </c>
      <c r="BD38" s="83" t="s">
        <v>310</v>
      </c>
    </row>
    <row r="39" spans="1:56" s="48" customFormat="1" ht="333" customHeight="1">
      <c r="A39" s="64">
        <v>21</v>
      </c>
      <c r="B39" s="65"/>
      <c r="C39" s="66"/>
      <c r="D39" s="112" t="s">
        <v>311</v>
      </c>
      <c r="E39" s="84">
        <v>0.02</v>
      </c>
      <c r="F39" s="69" t="s">
        <v>59</v>
      </c>
      <c r="G39" s="70" t="s">
        <v>312</v>
      </c>
      <c r="H39" s="70" t="s">
        <v>313</v>
      </c>
      <c r="I39" s="69" t="s">
        <v>314</v>
      </c>
      <c r="J39" s="69" t="s">
        <v>113</v>
      </c>
      <c r="K39" s="69" t="s">
        <v>315</v>
      </c>
      <c r="L39" s="71">
        <v>1</v>
      </c>
      <c r="M39" s="71">
        <v>1</v>
      </c>
      <c r="N39" s="71">
        <v>1</v>
      </c>
      <c r="O39" s="71">
        <v>1</v>
      </c>
      <c r="P39" s="72">
        <v>1</v>
      </c>
      <c r="Q39" s="69" t="s">
        <v>65</v>
      </c>
      <c r="R39" s="110" t="s">
        <v>305</v>
      </c>
      <c r="S39" s="110" t="s">
        <v>316</v>
      </c>
      <c r="T39" s="110" t="s">
        <v>305</v>
      </c>
      <c r="U39" s="69" t="s">
        <v>69</v>
      </c>
      <c r="V39" s="69"/>
      <c r="W39" s="69"/>
      <c r="X39" s="69"/>
      <c r="Y39" s="73"/>
      <c r="Z39" s="74"/>
      <c r="AA39" s="202" t="str">
        <f>$G$39</f>
        <v>Porcentaje de Publicación de los Procesos Contractuales del FDL y Modificaciones Contractuales Realizado</v>
      </c>
      <c r="AB39" s="113">
        <f t="shared" si="9"/>
        <v>1</v>
      </c>
      <c r="AC39" s="113">
        <v>1</v>
      </c>
      <c r="AD39" s="30">
        <f>AC39/AB39</f>
        <v>1</v>
      </c>
      <c r="AE39" s="77" t="s">
        <v>317</v>
      </c>
      <c r="AF39" s="77" t="s">
        <v>318</v>
      </c>
      <c r="AG39" s="78" t="str">
        <f>$G$39</f>
        <v>Porcentaje de Publicación de los Procesos Contractuales del FDL y Modificaciones Contractuales Realizado</v>
      </c>
      <c r="AH39" s="79">
        <f t="shared" si="10"/>
        <v>1</v>
      </c>
      <c r="AI39" s="72">
        <v>1</v>
      </c>
      <c r="AJ39" s="95">
        <f>AI39/AH39</f>
        <v>1</v>
      </c>
      <c r="AK39" s="69" t="s">
        <v>319</v>
      </c>
      <c r="AL39" s="69" t="s">
        <v>320</v>
      </c>
      <c r="AM39" s="78" t="str">
        <f>$G$39</f>
        <v>Porcentaje de Publicación de los Procesos Contractuales del FDL y Modificaciones Contractuales Realizado</v>
      </c>
      <c r="AN39" s="79">
        <f t="shared" si="11"/>
        <v>1</v>
      </c>
      <c r="AO39" s="72">
        <v>1</v>
      </c>
      <c r="AP39" s="80">
        <v>1</v>
      </c>
      <c r="AQ39" s="69" t="s">
        <v>321</v>
      </c>
      <c r="AR39" s="69" t="s">
        <v>322</v>
      </c>
      <c r="AS39" s="78" t="str">
        <f>$G$39</f>
        <v>Porcentaje de Publicación de los Procesos Contractuales del FDL y Modificaciones Contractuales Realizado</v>
      </c>
      <c r="AT39" s="79">
        <f t="shared" si="4"/>
        <v>1</v>
      </c>
      <c r="AU39" s="72">
        <v>1</v>
      </c>
      <c r="AV39" s="72">
        <f t="shared" si="12"/>
        <v>1</v>
      </c>
      <c r="AW39" s="177" t="s">
        <v>323</v>
      </c>
      <c r="AX39" s="69" t="s">
        <v>324</v>
      </c>
      <c r="AY39" s="78" t="str">
        <f>$G$39</f>
        <v>Porcentaje de Publicación de los Procesos Contractuales del FDL y Modificaciones Contractuales Realizado</v>
      </c>
      <c r="AZ39" s="79">
        <f t="shared" si="13"/>
        <v>1</v>
      </c>
      <c r="BA39" s="72">
        <v>1</v>
      </c>
      <c r="BB39" s="80">
        <v>1</v>
      </c>
      <c r="BC39" s="181">
        <f t="shared" si="14"/>
        <v>0.02</v>
      </c>
      <c r="BD39" s="83" t="s">
        <v>325</v>
      </c>
    </row>
    <row r="40" spans="1:56" s="48" customFormat="1" ht="200.25" customHeight="1">
      <c r="A40" s="64">
        <v>22</v>
      </c>
      <c r="B40" s="65"/>
      <c r="C40" s="66"/>
      <c r="D40" s="112" t="s">
        <v>326</v>
      </c>
      <c r="E40" s="114">
        <v>0.01</v>
      </c>
      <c r="F40" s="69" t="s">
        <v>59</v>
      </c>
      <c r="G40" s="70" t="s">
        <v>327</v>
      </c>
      <c r="H40" s="70" t="s">
        <v>327</v>
      </c>
      <c r="I40" s="69" t="s">
        <v>328</v>
      </c>
      <c r="J40" s="69" t="s">
        <v>63</v>
      </c>
      <c r="K40" s="69" t="s">
        <v>329</v>
      </c>
      <c r="L40" s="71">
        <v>0.2</v>
      </c>
      <c r="M40" s="71">
        <v>0.2</v>
      </c>
      <c r="N40" s="71">
        <v>0.2</v>
      </c>
      <c r="O40" s="71">
        <v>0.2</v>
      </c>
      <c r="P40" s="72">
        <v>0.8</v>
      </c>
      <c r="Q40" s="69" t="s">
        <v>65</v>
      </c>
      <c r="R40" s="110" t="s">
        <v>305</v>
      </c>
      <c r="S40" s="110" t="s">
        <v>316</v>
      </c>
      <c r="T40" s="110" t="s">
        <v>305</v>
      </c>
      <c r="U40" s="69" t="s">
        <v>69</v>
      </c>
      <c r="V40" s="69"/>
      <c r="W40" s="69"/>
      <c r="X40" s="69"/>
      <c r="Y40" s="73"/>
      <c r="Z40" s="74"/>
      <c r="AA40" s="202" t="str">
        <f>$G$40</f>
        <v>Porcentaje de bienes de caracteristicas tecnicas uniformes de común utilización aquiridos a través del portal CCE</v>
      </c>
      <c r="AB40" s="71">
        <f t="shared" si="9"/>
        <v>0.2</v>
      </c>
      <c r="AC40" s="113">
        <v>0.2</v>
      </c>
      <c r="AD40" s="30">
        <f>AC40/AB40</f>
        <v>1</v>
      </c>
      <c r="AE40" s="77" t="s">
        <v>330</v>
      </c>
      <c r="AF40" s="77" t="s">
        <v>331</v>
      </c>
      <c r="AG40" s="78" t="str">
        <f>$G$40</f>
        <v>Porcentaje de bienes de caracteristicas tecnicas uniformes de común utilización aquiridos a través del portal CCE</v>
      </c>
      <c r="AH40" s="79">
        <f t="shared" si="10"/>
        <v>0.2</v>
      </c>
      <c r="AI40" s="72">
        <v>0.2</v>
      </c>
      <c r="AJ40" s="80">
        <v>1</v>
      </c>
      <c r="AK40" s="69" t="s">
        <v>332</v>
      </c>
      <c r="AL40" s="115" t="s">
        <v>331</v>
      </c>
      <c r="AM40" s="78" t="str">
        <f>$G$40</f>
        <v>Porcentaje de bienes de caracteristicas tecnicas uniformes de común utilización aquiridos a través del portal CCE</v>
      </c>
      <c r="AN40" s="79">
        <f t="shared" si="11"/>
        <v>0.2</v>
      </c>
      <c r="AO40" s="72">
        <v>0.2</v>
      </c>
      <c r="AP40" s="80">
        <v>1</v>
      </c>
      <c r="AQ40" s="69" t="s">
        <v>333</v>
      </c>
      <c r="AR40" s="115" t="s">
        <v>331</v>
      </c>
      <c r="AS40" s="78" t="str">
        <f>$G$40</f>
        <v>Porcentaje de bienes de caracteristicas tecnicas uniformes de común utilización aquiridos a través del portal CCE</v>
      </c>
      <c r="AT40" s="79">
        <f t="shared" si="4"/>
        <v>0.2</v>
      </c>
      <c r="AU40" s="152">
        <v>0.2</v>
      </c>
      <c r="AV40" s="80">
        <v>1</v>
      </c>
      <c r="AW40" s="172" t="s">
        <v>334</v>
      </c>
      <c r="AX40" s="115" t="s">
        <v>331</v>
      </c>
      <c r="AY40" s="78" t="str">
        <f>$G$40</f>
        <v>Porcentaje de bienes de caracteristicas tecnicas uniformes de común utilización aquiridos a través del portal CCE</v>
      </c>
      <c r="AZ40" s="79">
        <f t="shared" si="13"/>
        <v>0.8</v>
      </c>
      <c r="BA40" s="72">
        <v>0.8</v>
      </c>
      <c r="BB40" s="80">
        <v>1</v>
      </c>
      <c r="BC40" s="181">
        <f t="shared" si="14"/>
        <v>0.01</v>
      </c>
      <c r="BD40" s="83" t="s">
        <v>335</v>
      </c>
    </row>
    <row r="41" spans="1:56" s="48" customFormat="1" ht="129" customHeight="1">
      <c r="A41" s="64">
        <v>23</v>
      </c>
      <c r="B41" s="65"/>
      <c r="C41" s="66"/>
      <c r="D41" s="112" t="s">
        <v>336</v>
      </c>
      <c r="E41" s="84">
        <v>0.01</v>
      </c>
      <c r="F41" s="69" t="s">
        <v>59</v>
      </c>
      <c r="G41" s="70" t="s">
        <v>337</v>
      </c>
      <c r="H41" s="70" t="s">
        <v>338</v>
      </c>
      <c r="I41" s="72" t="s">
        <v>339</v>
      </c>
      <c r="J41" s="69" t="s">
        <v>63</v>
      </c>
      <c r="K41" s="69" t="s">
        <v>340</v>
      </c>
      <c r="L41" s="71">
        <v>0</v>
      </c>
      <c r="M41" s="71">
        <v>0.2</v>
      </c>
      <c r="N41" s="71">
        <v>0.2</v>
      </c>
      <c r="O41" s="71">
        <v>0.6</v>
      </c>
      <c r="P41" s="72">
        <v>1</v>
      </c>
      <c r="Q41" s="69" t="s">
        <v>65</v>
      </c>
      <c r="R41" s="110" t="s">
        <v>341</v>
      </c>
      <c r="S41" s="110" t="s">
        <v>316</v>
      </c>
      <c r="T41" s="110" t="s">
        <v>115</v>
      </c>
      <c r="U41" s="69" t="s">
        <v>69</v>
      </c>
      <c r="V41" s="69"/>
      <c r="W41" s="69"/>
      <c r="X41" s="69"/>
      <c r="Y41" s="73"/>
      <c r="Z41" s="74"/>
      <c r="AA41" s="202" t="str">
        <f>$G$41</f>
        <v>Porcentaje de Lineamientos Establecidos en la Directiva 12 de 2016 o Aquella que la Modifique Aplicados</v>
      </c>
      <c r="AB41" s="71">
        <f t="shared" si="9"/>
        <v>0</v>
      </c>
      <c r="AC41" s="113">
        <v>0</v>
      </c>
      <c r="AD41" s="30" t="s">
        <v>70</v>
      </c>
      <c r="AE41" s="30" t="s">
        <v>70</v>
      </c>
      <c r="AF41" s="30" t="s">
        <v>70</v>
      </c>
      <c r="AG41" s="78" t="str">
        <f>$G$41</f>
        <v>Porcentaje de Lineamientos Establecidos en la Directiva 12 de 2016 o Aquella que la Modifique Aplicados</v>
      </c>
      <c r="AH41" s="79">
        <f>M41</f>
        <v>0.2</v>
      </c>
      <c r="AI41" s="72">
        <v>0.2</v>
      </c>
      <c r="AJ41" s="80">
        <v>1</v>
      </c>
      <c r="AK41" s="69" t="s">
        <v>342</v>
      </c>
      <c r="AL41" s="69" t="s">
        <v>115</v>
      </c>
      <c r="AM41" s="78" t="str">
        <f>$G$41</f>
        <v>Porcentaje de Lineamientos Establecidos en la Directiva 12 de 2016 o Aquella que la Modifique Aplicados</v>
      </c>
      <c r="AN41" s="79">
        <f t="shared" si="11"/>
        <v>0.2</v>
      </c>
      <c r="AO41" s="72">
        <v>0.2</v>
      </c>
      <c r="AP41" s="80">
        <v>1</v>
      </c>
      <c r="AQ41" s="69" t="s">
        <v>343</v>
      </c>
      <c r="AR41" s="69" t="s">
        <v>115</v>
      </c>
      <c r="AS41" s="78" t="str">
        <f>$G$41</f>
        <v>Porcentaje de Lineamientos Establecidos en la Directiva 12 de 2016 o Aquella que la Modifique Aplicados</v>
      </c>
      <c r="AT41" s="79">
        <f t="shared" si="4"/>
        <v>0.6</v>
      </c>
      <c r="AU41" s="72">
        <v>0.6</v>
      </c>
      <c r="AV41" s="80">
        <v>1</v>
      </c>
      <c r="AW41" s="177" t="s">
        <v>344</v>
      </c>
      <c r="AX41" s="69" t="s">
        <v>345</v>
      </c>
      <c r="AY41" s="78" t="str">
        <f>$G$41</f>
        <v>Porcentaje de Lineamientos Establecidos en la Directiva 12 de 2016 o Aquella que la Modifique Aplicados</v>
      </c>
      <c r="AZ41" s="79">
        <f t="shared" si="13"/>
        <v>1</v>
      </c>
      <c r="BA41" s="72">
        <v>1</v>
      </c>
      <c r="BB41" s="80">
        <v>1</v>
      </c>
      <c r="BC41" s="181">
        <f t="shared" si="14"/>
        <v>0.01</v>
      </c>
      <c r="BD41" s="83" t="s">
        <v>346</v>
      </c>
    </row>
    <row r="42" spans="1:56" s="106" customFormat="1" ht="93.75" customHeight="1">
      <c r="A42" s="98">
        <v>24</v>
      </c>
      <c r="B42" s="99"/>
      <c r="C42" s="116"/>
      <c r="D42" s="117" t="s">
        <v>347</v>
      </c>
      <c r="E42" s="84">
        <v>0.01</v>
      </c>
      <c r="F42" s="202" t="s">
        <v>59</v>
      </c>
      <c r="G42" s="116" t="s">
        <v>348</v>
      </c>
      <c r="H42" s="202" t="s">
        <v>349</v>
      </c>
      <c r="I42" s="202" t="s">
        <v>350</v>
      </c>
      <c r="J42" s="202" t="s">
        <v>113</v>
      </c>
      <c r="K42" s="202" t="s">
        <v>351</v>
      </c>
      <c r="L42" s="71">
        <v>0</v>
      </c>
      <c r="M42" s="71">
        <v>0</v>
      </c>
      <c r="N42" s="71">
        <v>1</v>
      </c>
      <c r="O42" s="71">
        <v>1</v>
      </c>
      <c r="P42" s="71">
        <v>1</v>
      </c>
      <c r="Q42" s="202" t="s">
        <v>65</v>
      </c>
      <c r="R42" s="202" t="s">
        <v>352</v>
      </c>
      <c r="S42" s="202" t="s">
        <v>353</v>
      </c>
      <c r="T42" s="202" t="s">
        <v>352</v>
      </c>
      <c r="U42" s="202" t="s">
        <v>69</v>
      </c>
      <c r="V42" s="202"/>
      <c r="W42" s="202"/>
      <c r="X42" s="202"/>
      <c r="Y42" s="73"/>
      <c r="Z42" s="102"/>
      <c r="AA42" s="202" t="str">
        <f>$G$42</f>
        <v>Porcentaje de Ejecución del Plan de Implementación del SIPSE Local</v>
      </c>
      <c r="AB42" s="71">
        <f t="shared" si="9"/>
        <v>0</v>
      </c>
      <c r="AC42" s="75"/>
      <c r="AD42" s="30"/>
      <c r="AE42" s="77"/>
      <c r="AF42" s="77"/>
      <c r="AG42" s="202" t="str">
        <f>$G$42</f>
        <v>Porcentaje de Ejecución del Plan de Implementación del SIPSE Local</v>
      </c>
      <c r="AH42" s="71">
        <v>1</v>
      </c>
      <c r="AI42" s="71">
        <v>1</v>
      </c>
      <c r="AJ42" s="80">
        <v>1</v>
      </c>
      <c r="AK42" s="202" t="s">
        <v>354</v>
      </c>
      <c r="AL42" s="202" t="s">
        <v>355</v>
      </c>
      <c r="AM42" s="202" t="str">
        <f>$G$42</f>
        <v>Porcentaje de Ejecución del Plan de Implementación del SIPSE Local</v>
      </c>
      <c r="AN42" s="71">
        <f t="shared" si="11"/>
        <v>1</v>
      </c>
      <c r="AO42" s="71">
        <v>0.82</v>
      </c>
      <c r="AP42" s="80">
        <v>0.82</v>
      </c>
      <c r="AQ42" s="107" t="s">
        <v>356</v>
      </c>
      <c r="AR42" s="202"/>
      <c r="AS42" s="202" t="str">
        <f>$G$42</f>
        <v>Porcentaje de Ejecución del Plan de Implementación del SIPSE Local</v>
      </c>
      <c r="AT42" s="71">
        <f t="shared" si="4"/>
        <v>1</v>
      </c>
      <c r="AU42" s="71">
        <v>1</v>
      </c>
      <c r="AV42" s="80">
        <v>1</v>
      </c>
      <c r="AW42" s="178" t="s">
        <v>357</v>
      </c>
      <c r="AX42" s="202"/>
      <c r="AY42" s="202" t="str">
        <f>$G$42</f>
        <v>Porcentaje de Ejecución del Plan de Implementación del SIPSE Local</v>
      </c>
      <c r="AZ42" s="71">
        <f t="shared" si="13"/>
        <v>1</v>
      </c>
      <c r="BA42" s="71">
        <f>AVERAGE(AU42,AO42,AI42)</f>
        <v>0.94</v>
      </c>
      <c r="BB42" s="80">
        <v>0.92</v>
      </c>
      <c r="BC42" s="181">
        <f>BB42*E42</f>
        <v>9.1999999999999998E-3</v>
      </c>
      <c r="BD42" s="178" t="s">
        <v>358</v>
      </c>
    </row>
    <row r="43" spans="1:56" s="106" customFormat="1" ht="129" customHeight="1">
      <c r="A43" s="98">
        <v>25</v>
      </c>
      <c r="B43" s="99"/>
      <c r="C43" s="116"/>
      <c r="D43" s="202" t="s">
        <v>359</v>
      </c>
      <c r="E43" s="84">
        <v>0.01</v>
      </c>
      <c r="F43" s="202" t="s">
        <v>59</v>
      </c>
      <c r="G43" s="116" t="s">
        <v>360</v>
      </c>
      <c r="H43" s="202" t="s">
        <v>361</v>
      </c>
      <c r="I43" s="75" t="s">
        <v>362</v>
      </c>
      <c r="J43" s="202" t="s">
        <v>113</v>
      </c>
      <c r="K43" s="202" t="s">
        <v>363</v>
      </c>
      <c r="L43" s="84">
        <v>1</v>
      </c>
      <c r="M43" s="84">
        <v>1</v>
      </c>
      <c r="N43" s="84">
        <v>1</v>
      </c>
      <c r="O43" s="84">
        <v>1</v>
      </c>
      <c r="P43" s="84">
        <v>1</v>
      </c>
      <c r="Q43" s="202" t="s">
        <v>65</v>
      </c>
      <c r="R43" s="202" t="s">
        <v>364</v>
      </c>
      <c r="S43" s="202" t="s">
        <v>365</v>
      </c>
      <c r="T43" s="202" t="s">
        <v>366</v>
      </c>
      <c r="U43" s="202" t="s">
        <v>69</v>
      </c>
      <c r="V43" s="202"/>
      <c r="W43" s="202"/>
      <c r="X43" s="202"/>
      <c r="Y43" s="73"/>
      <c r="Z43" s="102"/>
      <c r="AA43" s="202" t="str">
        <f>$G$43</f>
        <v>Porcentaje de asistencia a las jornadas programadas por la Dirección Financiera de la SDG</v>
      </c>
      <c r="AB43" s="71">
        <f t="shared" si="9"/>
        <v>1</v>
      </c>
      <c r="AC43" s="113">
        <v>1</v>
      </c>
      <c r="AD43" s="30">
        <f>AC43/AB43</f>
        <v>1</v>
      </c>
      <c r="AE43" s="77" t="s">
        <v>367</v>
      </c>
      <c r="AF43" s="77" t="s">
        <v>368</v>
      </c>
      <c r="AG43" s="202" t="str">
        <f>$G$43</f>
        <v>Porcentaje de asistencia a las jornadas programadas por la Dirección Financiera de la SDG</v>
      </c>
      <c r="AH43" s="71">
        <f t="shared" si="10"/>
        <v>1</v>
      </c>
      <c r="AI43" s="71">
        <v>1</v>
      </c>
      <c r="AJ43" s="80">
        <v>1</v>
      </c>
      <c r="AK43" s="202" t="s">
        <v>369</v>
      </c>
      <c r="AL43" s="202" t="s">
        <v>368</v>
      </c>
      <c r="AM43" s="202" t="str">
        <f>$G$43</f>
        <v>Porcentaje de asistencia a las jornadas programadas por la Dirección Financiera de la SDG</v>
      </c>
      <c r="AN43" s="71">
        <f t="shared" si="11"/>
        <v>1</v>
      </c>
      <c r="AO43" s="71">
        <v>1</v>
      </c>
      <c r="AP43" s="80">
        <v>1</v>
      </c>
      <c r="AQ43" s="107" t="s">
        <v>370</v>
      </c>
      <c r="AR43" s="202"/>
      <c r="AS43" s="202" t="str">
        <f>$G$43</f>
        <v>Porcentaje de asistencia a las jornadas programadas por la Dirección Financiera de la SDG</v>
      </c>
      <c r="AT43" s="71">
        <f t="shared" si="4"/>
        <v>1</v>
      </c>
      <c r="AU43" s="71">
        <v>1</v>
      </c>
      <c r="AV43" s="80">
        <f t="shared" si="12"/>
        <v>1</v>
      </c>
      <c r="AW43" s="178" t="s">
        <v>371</v>
      </c>
      <c r="AX43" s="202" t="s">
        <v>372</v>
      </c>
      <c r="AY43" s="202" t="str">
        <f>$G$43</f>
        <v>Porcentaje de asistencia a las jornadas programadas por la Dirección Financiera de la SDG</v>
      </c>
      <c r="AZ43" s="71">
        <f t="shared" si="13"/>
        <v>1</v>
      </c>
      <c r="BA43" s="71">
        <f>AVERAGE(AC43,AI43,AO43,AU43)</f>
        <v>1</v>
      </c>
      <c r="BB43" s="80">
        <f>BA43/AZ43</f>
        <v>1</v>
      </c>
      <c r="BC43" s="181">
        <f>BB43*E43</f>
        <v>0.01</v>
      </c>
      <c r="BD43" s="73" t="s">
        <v>373</v>
      </c>
    </row>
    <row r="44" spans="1:56" s="48" customFormat="1" ht="160.5" customHeight="1">
      <c r="A44" s="64">
        <v>26</v>
      </c>
      <c r="B44" s="65"/>
      <c r="C44" s="66"/>
      <c r="D44" s="69" t="s">
        <v>374</v>
      </c>
      <c r="E44" s="84">
        <v>0.01</v>
      </c>
      <c r="F44" s="69" t="s">
        <v>79</v>
      </c>
      <c r="G44" s="70" t="s">
        <v>375</v>
      </c>
      <c r="H44" s="69" t="s">
        <v>376</v>
      </c>
      <c r="I44" s="69" t="s">
        <v>377</v>
      </c>
      <c r="J44" s="69" t="s">
        <v>113</v>
      </c>
      <c r="K44" s="69" t="s">
        <v>378</v>
      </c>
      <c r="L44" s="84">
        <v>1</v>
      </c>
      <c r="M44" s="84">
        <v>1</v>
      </c>
      <c r="N44" s="84">
        <v>1</v>
      </c>
      <c r="O44" s="84">
        <v>1</v>
      </c>
      <c r="P44" s="68">
        <v>1</v>
      </c>
      <c r="Q44" s="69" t="s">
        <v>65</v>
      </c>
      <c r="R44" s="69" t="s">
        <v>379</v>
      </c>
      <c r="S44" s="69" t="s">
        <v>380</v>
      </c>
      <c r="T44" s="69" t="s">
        <v>379</v>
      </c>
      <c r="U44" s="69" t="s">
        <v>69</v>
      </c>
      <c r="V44" s="69"/>
      <c r="W44" s="69"/>
      <c r="X44" s="69"/>
      <c r="Y44" s="73"/>
      <c r="Z44" s="74"/>
      <c r="AA44" s="202" t="str">
        <f>$G$44</f>
        <v>Porcentaje de reporte de información insumo para contabilidad</v>
      </c>
      <c r="AB44" s="71">
        <f t="shared" si="9"/>
        <v>1</v>
      </c>
      <c r="AC44" s="75">
        <v>0</v>
      </c>
      <c r="AD44" s="30">
        <f>AC44/AB44</f>
        <v>0</v>
      </c>
      <c r="AE44" s="77" t="s">
        <v>381</v>
      </c>
      <c r="AF44" s="77" t="s">
        <v>364</v>
      </c>
      <c r="AG44" s="78" t="str">
        <f>$G$44</f>
        <v>Porcentaje de reporte de información insumo para contabilidad</v>
      </c>
      <c r="AH44" s="79">
        <f t="shared" si="10"/>
        <v>1</v>
      </c>
      <c r="AI44" s="72">
        <v>1</v>
      </c>
      <c r="AJ44" s="72">
        <v>1</v>
      </c>
      <c r="AK44" s="69" t="s">
        <v>382</v>
      </c>
      <c r="AL44" s="69" t="s">
        <v>115</v>
      </c>
      <c r="AM44" s="78" t="str">
        <f>$G$44</f>
        <v>Porcentaje de reporte de información insumo para contabilidad</v>
      </c>
      <c r="AN44" s="79">
        <f t="shared" si="11"/>
        <v>1</v>
      </c>
      <c r="AO44" s="72">
        <v>1</v>
      </c>
      <c r="AP44" s="80">
        <v>1</v>
      </c>
      <c r="AQ44" s="107" t="s">
        <v>383</v>
      </c>
      <c r="AR44" s="69" t="s">
        <v>115</v>
      </c>
      <c r="AS44" s="78" t="str">
        <f>$G$44</f>
        <v>Porcentaje de reporte de información insumo para contabilidad</v>
      </c>
      <c r="AT44" s="79">
        <f t="shared" si="4"/>
        <v>1</v>
      </c>
      <c r="AU44" s="72">
        <v>1</v>
      </c>
      <c r="AV44" s="80">
        <f t="shared" si="12"/>
        <v>1</v>
      </c>
      <c r="AW44" s="177" t="s">
        <v>384</v>
      </c>
      <c r="AX44" s="69" t="s">
        <v>385</v>
      </c>
      <c r="AY44" s="78" t="str">
        <f>$G$44</f>
        <v>Porcentaje de reporte de información insumo para contabilidad</v>
      </c>
      <c r="AZ44" s="79">
        <f t="shared" si="13"/>
        <v>1</v>
      </c>
      <c r="BA44" s="72">
        <f>AVERAGE(AC44,AI44,AO44,AU44)</f>
        <v>0.75</v>
      </c>
      <c r="BB44" s="80">
        <f>BA44/AZ44</f>
        <v>0.75</v>
      </c>
      <c r="BC44" s="181">
        <f t="shared" si="14"/>
        <v>7.4999999999999997E-3</v>
      </c>
      <c r="BD44" s="83" t="s">
        <v>386</v>
      </c>
    </row>
    <row r="45" spans="1:56" s="48" customFormat="1" ht="93.75" customHeight="1">
      <c r="A45" s="64"/>
      <c r="B45" s="65"/>
      <c r="C45" s="66"/>
      <c r="D45" s="69" t="s">
        <v>107</v>
      </c>
      <c r="E45" s="84">
        <f>SUM(E35:E44)</f>
        <v>0.17000000000000004</v>
      </c>
      <c r="F45" s="69"/>
      <c r="G45" s="85"/>
      <c r="H45" s="85"/>
      <c r="I45" s="69"/>
      <c r="J45" s="69"/>
      <c r="K45" s="69"/>
      <c r="L45" s="71"/>
      <c r="M45" s="71"/>
      <c r="N45" s="71"/>
      <c r="O45" s="71"/>
      <c r="P45" s="69"/>
      <c r="Q45" s="69"/>
      <c r="R45" s="69"/>
      <c r="S45" s="69"/>
      <c r="T45" s="69"/>
      <c r="U45" s="69"/>
      <c r="V45" s="69"/>
      <c r="W45" s="69"/>
      <c r="X45" s="69"/>
      <c r="Y45" s="73"/>
      <c r="Z45" s="74"/>
      <c r="AA45" s="202"/>
      <c r="AB45" s="71"/>
      <c r="AC45" s="75"/>
      <c r="AD45" s="30"/>
      <c r="AE45" s="77"/>
      <c r="AF45" s="77"/>
      <c r="AG45" s="78"/>
      <c r="AH45" s="79"/>
      <c r="AI45" s="69"/>
      <c r="AJ45" s="82"/>
      <c r="AK45" s="69"/>
      <c r="AL45" s="69"/>
      <c r="AM45" s="78"/>
      <c r="AN45" s="79"/>
      <c r="AO45" s="69"/>
      <c r="AP45" s="82"/>
      <c r="AQ45" s="69"/>
      <c r="AR45" s="69"/>
      <c r="AS45" s="78"/>
      <c r="AT45" s="79"/>
      <c r="AU45" s="69"/>
      <c r="AV45" s="82"/>
      <c r="AW45" s="83"/>
      <c r="AX45" s="69"/>
      <c r="AY45" s="78"/>
      <c r="AZ45" s="79"/>
      <c r="BA45" s="69"/>
      <c r="BB45" s="82"/>
      <c r="BC45" s="181"/>
      <c r="BD45" s="83"/>
    </row>
    <row r="46" spans="1:56" s="48" customFormat="1" ht="174.75" customHeight="1">
      <c r="A46" s="64">
        <v>27</v>
      </c>
      <c r="B46" s="65"/>
      <c r="C46" s="66" t="s">
        <v>387</v>
      </c>
      <c r="D46" s="88" t="s">
        <v>388</v>
      </c>
      <c r="E46" s="84">
        <v>7.0000000000000007E-2</v>
      </c>
      <c r="F46" s="69" t="s">
        <v>59</v>
      </c>
      <c r="G46" s="85" t="s">
        <v>389</v>
      </c>
      <c r="H46" s="88" t="s">
        <v>390</v>
      </c>
      <c r="I46" s="69" t="s">
        <v>391</v>
      </c>
      <c r="J46" s="69" t="s">
        <v>113</v>
      </c>
      <c r="K46" s="69" t="s">
        <v>392</v>
      </c>
      <c r="L46" s="84">
        <v>1</v>
      </c>
      <c r="M46" s="84">
        <v>1</v>
      </c>
      <c r="N46" s="84">
        <v>1</v>
      </c>
      <c r="O46" s="84">
        <v>1</v>
      </c>
      <c r="P46" s="68">
        <v>1</v>
      </c>
      <c r="Q46" s="69" t="s">
        <v>65</v>
      </c>
      <c r="R46" s="69" t="s">
        <v>393</v>
      </c>
      <c r="S46" s="69" t="s">
        <v>116</v>
      </c>
      <c r="T46" s="69" t="s">
        <v>394</v>
      </c>
      <c r="U46" s="69" t="s">
        <v>69</v>
      </c>
      <c r="V46" s="69"/>
      <c r="W46" s="69"/>
      <c r="X46" s="69"/>
      <c r="Y46" s="73"/>
      <c r="Z46" s="74"/>
      <c r="AA46" s="202" t="str">
        <f>$G$46</f>
        <v>Porcentaje de Requerimientos Asignados a la Alcaldia Local Respondidos</v>
      </c>
      <c r="AB46" s="71">
        <f>L46</f>
        <v>1</v>
      </c>
      <c r="AC46" s="118">
        <v>0.16</v>
      </c>
      <c r="AD46" s="30">
        <f>AC46/AB46</f>
        <v>0.16</v>
      </c>
      <c r="AE46" s="109" t="s">
        <v>395</v>
      </c>
      <c r="AF46" s="109" t="s">
        <v>396</v>
      </c>
      <c r="AG46" s="78" t="str">
        <f>$G$46</f>
        <v>Porcentaje de Requerimientos Asignados a la Alcaldia Local Respondidos</v>
      </c>
      <c r="AH46" s="79">
        <f>M46</f>
        <v>1</v>
      </c>
      <c r="AI46" s="72">
        <v>0.23</v>
      </c>
      <c r="AJ46" s="72">
        <v>0.23</v>
      </c>
      <c r="AK46" s="69" t="s">
        <v>397</v>
      </c>
      <c r="AL46" s="69" t="s">
        <v>398</v>
      </c>
      <c r="AM46" s="78" t="str">
        <f>$G$46</f>
        <v>Porcentaje de Requerimientos Asignados a la Alcaldia Local Respondidos</v>
      </c>
      <c r="AN46" s="79">
        <f>N46</f>
        <v>1</v>
      </c>
      <c r="AO46" s="72">
        <v>0.5</v>
      </c>
      <c r="AP46" s="80">
        <v>0.5</v>
      </c>
      <c r="AQ46" s="69" t="s">
        <v>399</v>
      </c>
      <c r="AR46" s="69" t="s">
        <v>400</v>
      </c>
      <c r="AS46" s="78" t="str">
        <f>$G$46</f>
        <v>Porcentaje de Requerimientos Asignados a la Alcaldia Local Respondidos</v>
      </c>
      <c r="AT46" s="79">
        <f>O46</f>
        <v>1</v>
      </c>
      <c r="AU46" s="72">
        <v>0.31</v>
      </c>
      <c r="AV46" s="72">
        <f>AU46/AT46</f>
        <v>0.31</v>
      </c>
      <c r="AW46" s="177" t="s">
        <v>401</v>
      </c>
      <c r="AX46" s="69" t="s">
        <v>393</v>
      </c>
      <c r="AY46" s="78" t="str">
        <f>$G$46</f>
        <v>Porcentaje de Requerimientos Asignados a la Alcaldia Local Respondidos</v>
      </c>
      <c r="AZ46" s="79">
        <f>P46</f>
        <v>1</v>
      </c>
      <c r="BA46" s="72">
        <f>AVERAGE(AC46,AI46,AO46,AU46)</f>
        <v>0.3</v>
      </c>
      <c r="BB46" s="72">
        <f>BA46/AZ46</f>
        <v>0.3</v>
      </c>
      <c r="BC46" s="181">
        <f>BB46*E46</f>
        <v>2.1000000000000001E-2</v>
      </c>
      <c r="BD46" s="83" t="s">
        <v>402</v>
      </c>
    </row>
    <row r="47" spans="1:56" s="48" customFormat="1" ht="93.75" customHeight="1">
      <c r="A47" s="64"/>
      <c r="B47" s="65"/>
      <c r="C47" s="66"/>
      <c r="D47" s="69" t="s">
        <v>107</v>
      </c>
      <c r="E47" s="84">
        <v>7.0000000000000007E-2</v>
      </c>
      <c r="F47" s="69"/>
      <c r="G47" s="85"/>
      <c r="H47" s="85"/>
      <c r="I47" s="69"/>
      <c r="J47" s="69"/>
      <c r="K47" s="69"/>
      <c r="L47" s="202"/>
      <c r="M47" s="202"/>
      <c r="N47" s="202"/>
      <c r="O47" s="202"/>
      <c r="P47" s="69"/>
      <c r="Q47" s="69"/>
      <c r="R47" s="69"/>
      <c r="S47" s="69"/>
      <c r="T47" s="69"/>
      <c r="U47" s="69"/>
      <c r="V47" s="69"/>
      <c r="W47" s="69"/>
      <c r="X47" s="69"/>
      <c r="Y47" s="73"/>
      <c r="Z47" s="74"/>
      <c r="AA47" s="202"/>
      <c r="AB47" s="71"/>
      <c r="AC47" s="75"/>
      <c r="AD47" s="30"/>
      <c r="AE47" s="77"/>
      <c r="AF47" s="77"/>
      <c r="AG47" s="78"/>
      <c r="AH47" s="79"/>
      <c r="AI47" s="69"/>
      <c r="AJ47" s="82"/>
      <c r="AK47" s="69"/>
      <c r="AL47" s="69"/>
      <c r="AM47" s="78"/>
      <c r="AN47" s="79"/>
      <c r="AO47" s="69"/>
      <c r="AP47" s="82"/>
      <c r="AQ47" s="69"/>
      <c r="AR47" s="69"/>
      <c r="AS47" s="78"/>
      <c r="AT47" s="79"/>
      <c r="AU47" s="69"/>
      <c r="AV47" s="82"/>
      <c r="AW47" s="83"/>
      <c r="AX47" s="69"/>
      <c r="AY47" s="78"/>
      <c r="AZ47" s="79"/>
      <c r="BA47" s="69"/>
      <c r="BB47" s="82"/>
      <c r="BC47" s="181"/>
      <c r="BD47" s="83"/>
    </row>
    <row r="48" spans="1:56" s="106" customFormat="1" ht="177.75" customHeight="1">
      <c r="A48" s="98">
        <v>28</v>
      </c>
      <c r="B48" s="99"/>
      <c r="C48" s="116" t="s">
        <v>403</v>
      </c>
      <c r="D48" s="38" t="s">
        <v>404</v>
      </c>
      <c r="E48" s="35">
        <v>0.05</v>
      </c>
      <c r="F48" s="119" t="s">
        <v>79</v>
      </c>
      <c r="G48" s="120" t="s">
        <v>405</v>
      </c>
      <c r="H48" s="120" t="s">
        <v>406</v>
      </c>
      <c r="I48" s="119">
        <v>1099</v>
      </c>
      <c r="J48" s="34" t="s">
        <v>63</v>
      </c>
      <c r="K48" s="34" t="s">
        <v>407</v>
      </c>
      <c r="L48" s="119"/>
      <c r="M48" s="119"/>
      <c r="N48" s="121" t="s">
        <v>408</v>
      </c>
      <c r="O48" s="121" t="s">
        <v>409</v>
      </c>
      <c r="P48" s="121">
        <v>1</v>
      </c>
      <c r="Q48" s="119" t="s">
        <v>65</v>
      </c>
      <c r="R48" s="119" t="s">
        <v>410</v>
      </c>
      <c r="S48" s="119" t="s">
        <v>411</v>
      </c>
      <c r="T48" s="34" t="s">
        <v>412</v>
      </c>
      <c r="U48" s="34" t="s">
        <v>69</v>
      </c>
      <c r="V48" s="202"/>
      <c r="W48" s="202"/>
      <c r="X48" s="202"/>
      <c r="Y48" s="73"/>
      <c r="Z48" s="102"/>
      <c r="AA48" s="202" t="str">
        <f>$G$48</f>
        <v>TRD de contratos aplicada para la serie de contratos en la alcaldía local para la documentación producida entre el 29 de diciembre de 2006 al 29 de septiembre de 2016</v>
      </c>
      <c r="AB48" s="202">
        <f>L48</f>
        <v>0</v>
      </c>
      <c r="AC48" s="75"/>
      <c r="AD48" s="30"/>
      <c r="AE48" s="77"/>
      <c r="AF48" s="77"/>
      <c r="AG48" s="202" t="str">
        <f>$G$48</f>
        <v>TRD de contratos aplicada para la serie de contratos en la alcaldía local para la documentación producida entre el 29 de diciembre de 2006 al 29 de septiembre de 2016</v>
      </c>
      <c r="AH48" s="202">
        <f>M48</f>
        <v>0</v>
      </c>
      <c r="AI48" s="202"/>
      <c r="AJ48" s="82" t="s">
        <v>88</v>
      </c>
      <c r="AK48" s="202"/>
      <c r="AL48" s="202"/>
      <c r="AM48" s="202" t="str">
        <f>$G$48</f>
        <v>TRD de contratos aplicada para la serie de contratos en la alcaldía local para la documentación producida entre el 29 de diciembre de 2006 al 29 de septiembre de 2016</v>
      </c>
      <c r="AN48" s="71">
        <v>0.5</v>
      </c>
      <c r="AO48" s="71">
        <v>0.37</v>
      </c>
      <c r="AP48" s="71">
        <f>+AO48/AN48</f>
        <v>0.74</v>
      </c>
      <c r="AQ48" s="107" t="s">
        <v>413</v>
      </c>
      <c r="AR48" s="202" t="s">
        <v>414</v>
      </c>
      <c r="AS48" s="202" t="str">
        <f>$G$48</f>
        <v>TRD de contratos aplicada para la serie de contratos en la alcaldía local para la documentación producida entre el 29 de diciembre de 2006 al 29 de septiembre de 2016</v>
      </c>
      <c r="AT48" s="202" t="str">
        <f>O48</f>
        <v>50%(550)</v>
      </c>
      <c r="AU48" s="72">
        <v>0.3357</v>
      </c>
      <c r="AV48" s="72">
        <f>33.57/50</f>
        <v>0.6714</v>
      </c>
      <c r="AW48" s="178" t="s">
        <v>415</v>
      </c>
      <c r="AX48" s="202" t="s">
        <v>416</v>
      </c>
      <c r="AY48" s="202" t="str">
        <f>$G$48</f>
        <v>TRD de contratos aplicada para la serie de contratos en la alcaldía local para la documentación producida entre el 29 de diciembre de 2006 al 29 de septiembre de 2016</v>
      </c>
      <c r="AZ48" s="71">
        <v>1</v>
      </c>
      <c r="BA48" s="94">
        <v>0.70569999999999999</v>
      </c>
      <c r="BB48" s="72">
        <f>BA48/AZ48</f>
        <v>0.70569999999999999</v>
      </c>
      <c r="BC48" s="181">
        <f>BB48*E48</f>
        <v>3.5285000000000004E-2</v>
      </c>
      <c r="BD48" s="73" t="s">
        <v>417</v>
      </c>
    </row>
    <row r="49" spans="1:64" s="48" customFormat="1" ht="81" customHeight="1">
      <c r="A49" s="64"/>
      <c r="B49" s="65"/>
      <c r="C49" s="66"/>
      <c r="D49" s="69" t="s">
        <v>107</v>
      </c>
      <c r="E49" s="84">
        <f>SUM(E48:E48)</f>
        <v>0.05</v>
      </c>
      <c r="F49" s="69"/>
      <c r="G49" s="85"/>
      <c r="H49" s="85"/>
      <c r="I49" s="69"/>
      <c r="J49" s="69"/>
      <c r="K49" s="69"/>
      <c r="L49" s="71"/>
      <c r="M49" s="71"/>
      <c r="N49" s="71"/>
      <c r="O49" s="71"/>
      <c r="P49" s="69"/>
      <c r="Q49" s="69"/>
      <c r="R49" s="69"/>
      <c r="S49" s="69"/>
      <c r="T49" s="69"/>
      <c r="U49" s="69"/>
      <c r="V49" s="69"/>
      <c r="W49" s="69"/>
      <c r="X49" s="69"/>
      <c r="Y49" s="73"/>
      <c r="Z49" s="74"/>
      <c r="AA49" s="202"/>
      <c r="AB49" s="71"/>
      <c r="AC49" s="75"/>
      <c r="AD49" s="30"/>
      <c r="AE49" s="77"/>
      <c r="AF49" s="77"/>
      <c r="AG49" s="78"/>
      <c r="AH49" s="79"/>
      <c r="AI49" s="69"/>
      <c r="AJ49" s="82"/>
      <c r="AK49" s="69"/>
      <c r="AL49" s="69"/>
      <c r="AM49" s="78"/>
      <c r="AN49" s="79"/>
      <c r="AO49" s="69"/>
      <c r="AP49" s="82"/>
      <c r="AQ49" s="81"/>
      <c r="AR49" s="69"/>
      <c r="AS49" s="78"/>
      <c r="AT49" s="79"/>
      <c r="AU49" s="69"/>
      <c r="AV49" s="82"/>
      <c r="AW49" s="83"/>
      <c r="AX49" s="69"/>
      <c r="AY49" s="78"/>
      <c r="AZ49" s="79"/>
      <c r="BA49" s="69"/>
      <c r="BB49" s="82"/>
      <c r="BC49" s="181"/>
      <c r="BD49" s="83"/>
    </row>
    <row r="50" spans="1:64" s="106" customFormat="1" ht="93.75" customHeight="1">
      <c r="A50" s="98">
        <v>31</v>
      </c>
      <c r="B50" s="99"/>
      <c r="C50" s="116" t="s">
        <v>418</v>
      </c>
      <c r="D50" s="38" t="s">
        <v>419</v>
      </c>
      <c r="E50" s="35">
        <v>0.05</v>
      </c>
      <c r="F50" s="34" t="s">
        <v>59</v>
      </c>
      <c r="G50" s="122" t="s">
        <v>420</v>
      </c>
      <c r="H50" s="34" t="s">
        <v>421</v>
      </c>
      <c r="I50" s="34" t="s">
        <v>253</v>
      </c>
      <c r="J50" s="34" t="s">
        <v>113</v>
      </c>
      <c r="K50" s="34" t="s">
        <v>422</v>
      </c>
      <c r="L50" s="43"/>
      <c r="M50" s="43"/>
      <c r="N50" s="43">
        <v>1</v>
      </c>
      <c r="O50" s="43">
        <v>1</v>
      </c>
      <c r="P50" s="43">
        <v>1</v>
      </c>
      <c r="Q50" s="34" t="s">
        <v>65</v>
      </c>
      <c r="R50" s="34" t="s">
        <v>423</v>
      </c>
      <c r="S50" s="34" t="s">
        <v>424</v>
      </c>
      <c r="T50" s="34" t="s">
        <v>425</v>
      </c>
      <c r="U50" s="34" t="s">
        <v>69</v>
      </c>
      <c r="V50" s="202"/>
      <c r="W50" s="202"/>
      <c r="X50" s="202"/>
      <c r="Y50" s="73"/>
      <c r="Z50" s="102"/>
      <c r="AA50" s="202" t="str">
        <f>$G$50</f>
        <v>Porcentaje del lineamientos de gestión de TIC Impartidas por la DTI del nivel central Cumplidas</v>
      </c>
      <c r="AB50" s="71">
        <f>L50</f>
        <v>0</v>
      </c>
      <c r="AC50" s="113">
        <v>0</v>
      </c>
      <c r="AD50" s="30" t="s">
        <v>70</v>
      </c>
      <c r="AE50" s="30" t="s">
        <v>70</v>
      </c>
      <c r="AF50" s="30" t="s">
        <v>70</v>
      </c>
      <c r="AG50" s="202" t="str">
        <f>$G$50</f>
        <v>Porcentaje del lineamientos de gestión de TIC Impartidas por la DTI del nivel central Cumplidas</v>
      </c>
      <c r="AH50" s="71">
        <f>M50</f>
        <v>0</v>
      </c>
      <c r="AI50" s="111">
        <v>0</v>
      </c>
      <c r="AJ50" s="82" t="s">
        <v>88</v>
      </c>
      <c r="AK50" s="82" t="s">
        <v>88</v>
      </c>
      <c r="AL50" s="82" t="s">
        <v>88</v>
      </c>
      <c r="AM50" s="202" t="str">
        <f>$G$50</f>
        <v>Porcentaje del lineamientos de gestión de TIC Impartidas por la DTI del nivel central Cumplidas</v>
      </c>
      <c r="AN50" s="71">
        <f>N50</f>
        <v>1</v>
      </c>
      <c r="AO50" s="111">
        <v>0.75</v>
      </c>
      <c r="AP50" s="80">
        <v>0.75</v>
      </c>
      <c r="AQ50" s="107" t="s">
        <v>426</v>
      </c>
      <c r="AR50" s="202" t="s">
        <v>427</v>
      </c>
      <c r="AS50" s="202" t="str">
        <f>$G$50</f>
        <v>Porcentaje del lineamientos de gestión de TIC Impartidas por la DTI del nivel central Cumplidas</v>
      </c>
      <c r="AT50" s="71">
        <f>O50</f>
        <v>1</v>
      </c>
      <c r="AU50" s="111">
        <v>0.84</v>
      </c>
      <c r="AV50" s="72">
        <f>AU50/AT50</f>
        <v>0.84</v>
      </c>
      <c r="AW50" s="178" t="s">
        <v>428</v>
      </c>
      <c r="AX50" s="202" t="s">
        <v>427</v>
      </c>
      <c r="AY50" s="202" t="str">
        <f>$G$50</f>
        <v>Porcentaje del lineamientos de gestión de TIC Impartidas por la DTI del nivel central Cumplidas</v>
      </c>
      <c r="AZ50" s="71">
        <f>P50</f>
        <v>1</v>
      </c>
      <c r="BA50" s="111">
        <f>AVERAGE(AO50,AU50)</f>
        <v>0.79499999999999993</v>
      </c>
      <c r="BB50" s="72">
        <f>BA50/AZ50</f>
        <v>0.79499999999999993</v>
      </c>
      <c r="BC50" s="181">
        <f>BB50*E50</f>
        <v>3.9750000000000001E-2</v>
      </c>
      <c r="BD50" s="178" t="s">
        <v>429</v>
      </c>
    </row>
    <row r="51" spans="1:64" s="106" customFormat="1" ht="93.75" customHeight="1">
      <c r="A51" s="98"/>
      <c r="B51" s="99"/>
      <c r="C51" s="116"/>
      <c r="D51" s="202" t="s">
        <v>107</v>
      </c>
      <c r="E51" s="84">
        <v>0.05</v>
      </c>
      <c r="F51" s="202"/>
      <c r="G51" s="90"/>
      <c r="H51" s="202"/>
      <c r="I51" s="202"/>
      <c r="J51" s="202"/>
      <c r="K51" s="202"/>
      <c r="L51" s="71"/>
      <c r="M51" s="71"/>
      <c r="N51" s="71"/>
      <c r="O51" s="71"/>
      <c r="P51" s="71"/>
      <c r="Q51" s="202"/>
      <c r="R51" s="202"/>
      <c r="S51" s="202"/>
      <c r="T51" s="202"/>
      <c r="U51" s="202"/>
      <c r="V51" s="202"/>
      <c r="W51" s="202"/>
      <c r="X51" s="202"/>
      <c r="Y51" s="73"/>
      <c r="Z51" s="102"/>
      <c r="AA51" s="202"/>
      <c r="AB51" s="71"/>
      <c r="AC51" s="124"/>
      <c r="AD51" s="30"/>
      <c r="AE51" s="77"/>
      <c r="AF51" s="77"/>
      <c r="AG51" s="202"/>
      <c r="AH51" s="71"/>
      <c r="AI51" s="123"/>
      <c r="AJ51" s="82"/>
      <c r="AK51" s="202"/>
      <c r="AL51" s="202"/>
      <c r="AM51" s="202"/>
      <c r="AN51" s="71"/>
      <c r="AO51" s="123"/>
      <c r="AP51" s="82"/>
      <c r="AQ51" s="202"/>
      <c r="AR51" s="202"/>
      <c r="AS51" s="202"/>
      <c r="AT51" s="71"/>
      <c r="AU51" s="123"/>
      <c r="AV51" s="82"/>
      <c r="AW51" s="73"/>
      <c r="AX51" s="202"/>
      <c r="AY51" s="202"/>
      <c r="AZ51" s="71"/>
      <c r="BA51" s="123"/>
      <c r="BB51" s="82"/>
      <c r="BC51" s="181"/>
      <c r="BD51" s="73"/>
    </row>
    <row r="52" spans="1:64" s="106" customFormat="1" ht="218.25" customHeight="1">
      <c r="A52" s="98">
        <v>32</v>
      </c>
      <c r="B52" s="220" t="s">
        <v>430</v>
      </c>
      <c r="C52" s="221" t="s">
        <v>431</v>
      </c>
      <c r="D52" s="180" t="s">
        <v>432</v>
      </c>
      <c r="E52" s="45">
        <v>0.03</v>
      </c>
      <c r="F52" s="98" t="s">
        <v>433</v>
      </c>
      <c r="G52" s="125" t="s">
        <v>434</v>
      </c>
      <c r="H52" s="125" t="s">
        <v>435</v>
      </c>
      <c r="I52" s="98" t="s">
        <v>253</v>
      </c>
      <c r="J52" s="202" t="s">
        <v>63</v>
      </c>
      <c r="K52" s="202" t="s">
        <v>436</v>
      </c>
      <c r="L52" s="93">
        <v>0</v>
      </c>
      <c r="M52" s="93">
        <v>0</v>
      </c>
      <c r="N52" s="123">
        <v>0</v>
      </c>
      <c r="O52" s="123">
        <v>1</v>
      </c>
      <c r="P52" s="126">
        <v>1</v>
      </c>
      <c r="Q52" s="202" t="s">
        <v>65</v>
      </c>
      <c r="R52" s="202" t="s">
        <v>437</v>
      </c>
      <c r="S52" s="202" t="s">
        <v>438</v>
      </c>
      <c r="T52" s="202" t="s">
        <v>437</v>
      </c>
      <c r="U52" s="202"/>
      <c r="V52" s="202"/>
      <c r="W52" s="202"/>
      <c r="X52" s="202"/>
      <c r="Y52" s="73"/>
      <c r="Z52" s="102"/>
      <c r="AA52" s="202" t="str">
        <f>$G$52</f>
        <v>Ejercicios de evaluación de los requisitos legales aplicables el proceso/Alcaldía realizados</v>
      </c>
      <c r="AB52" s="202">
        <f>L52</f>
        <v>0</v>
      </c>
      <c r="AC52" s="75"/>
      <c r="AD52" s="30"/>
      <c r="AE52" s="77" t="s">
        <v>439</v>
      </c>
      <c r="AF52" s="77"/>
      <c r="AG52" s="202" t="str">
        <f>$G$52</f>
        <v>Ejercicios de evaluación de los requisitos legales aplicables el proceso/Alcaldía realizados</v>
      </c>
      <c r="AH52" s="202">
        <f t="shared" ref="AH52:AH58" si="15">M52</f>
        <v>0</v>
      </c>
      <c r="AI52" s="202">
        <v>0</v>
      </c>
      <c r="AJ52" s="82" t="s">
        <v>88</v>
      </c>
      <c r="AK52" s="82" t="s">
        <v>88</v>
      </c>
      <c r="AL52" s="82" t="s">
        <v>88</v>
      </c>
      <c r="AM52" s="202" t="str">
        <f>$G$52</f>
        <v>Ejercicios de evaluación de los requisitos legales aplicables el proceso/Alcaldía realizados</v>
      </c>
      <c r="AN52" s="202">
        <f t="shared" ref="AN52:AN58" si="16">N52</f>
        <v>0</v>
      </c>
      <c r="AO52" s="202">
        <v>0</v>
      </c>
      <c r="AP52" s="82" t="s">
        <v>138</v>
      </c>
      <c r="AQ52" s="69" t="s">
        <v>104</v>
      </c>
      <c r="AR52" s="82" t="s">
        <v>138</v>
      </c>
      <c r="AS52" s="202" t="str">
        <f>$G$52</f>
        <v>Ejercicios de evaluación de los requisitos legales aplicables el proceso/Alcaldía realizados</v>
      </c>
      <c r="AT52" s="202">
        <f>O52</f>
        <v>1</v>
      </c>
      <c r="AU52" s="202">
        <v>1</v>
      </c>
      <c r="AV52" s="80">
        <v>1</v>
      </c>
      <c r="AW52" s="178" t="s">
        <v>440</v>
      </c>
      <c r="AX52" s="202" t="s">
        <v>441</v>
      </c>
      <c r="AY52" s="202" t="str">
        <f>$G$52</f>
        <v>Ejercicios de evaluación de los requisitos legales aplicables el proceso/Alcaldía realizados</v>
      </c>
      <c r="AZ52" s="202">
        <f t="shared" ref="AZ52:AZ58" si="17">P52</f>
        <v>1</v>
      </c>
      <c r="BA52" s="202">
        <v>1</v>
      </c>
      <c r="BB52" s="80">
        <v>1</v>
      </c>
      <c r="BC52" s="181">
        <f t="shared" ref="BC52:BC58" si="18">BB52*E52</f>
        <v>0.03</v>
      </c>
      <c r="BD52" s="178" t="s">
        <v>440</v>
      </c>
    </row>
    <row r="53" spans="1:64" s="106" customFormat="1" ht="162" customHeight="1">
      <c r="A53" s="98">
        <v>34</v>
      </c>
      <c r="B53" s="220"/>
      <c r="C53" s="221"/>
      <c r="D53" s="180" t="s">
        <v>442</v>
      </c>
      <c r="E53" s="45">
        <v>0.03</v>
      </c>
      <c r="F53" s="98" t="s">
        <v>433</v>
      </c>
      <c r="G53" s="125" t="s">
        <v>443</v>
      </c>
      <c r="H53" s="125" t="s">
        <v>444</v>
      </c>
      <c r="I53" s="98" t="s">
        <v>253</v>
      </c>
      <c r="J53" s="202" t="s">
        <v>63</v>
      </c>
      <c r="K53" s="202" t="s">
        <v>443</v>
      </c>
      <c r="L53" s="123">
        <v>0</v>
      </c>
      <c r="M53" s="123">
        <v>1</v>
      </c>
      <c r="N53" s="123">
        <v>0</v>
      </c>
      <c r="O53" s="126">
        <v>1</v>
      </c>
      <c r="P53" s="126">
        <v>2</v>
      </c>
      <c r="Q53" s="202" t="s">
        <v>65</v>
      </c>
      <c r="R53" s="202" t="s">
        <v>445</v>
      </c>
      <c r="S53" s="202" t="s">
        <v>116</v>
      </c>
      <c r="T53" s="202" t="s">
        <v>446</v>
      </c>
      <c r="U53" s="202"/>
      <c r="V53" s="202"/>
      <c r="W53" s="202"/>
      <c r="X53" s="202"/>
      <c r="Y53" s="73"/>
      <c r="Z53" s="102"/>
      <c r="AA53" s="202" t="str">
        <f>$G$53</f>
        <v>Mediciones de desempeño ambiental realizadas en el proceso/alcaldia local</v>
      </c>
      <c r="AB53" s="202">
        <f t="shared" ref="AB53:AB58" si="19">L53</f>
        <v>0</v>
      </c>
      <c r="AC53" s="75">
        <v>0</v>
      </c>
      <c r="AD53" s="30" t="s">
        <v>70</v>
      </c>
      <c r="AE53" s="77" t="s">
        <v>439</v>
      </c>
      <c r="AF53" s="77" t="s">
        <v>439</v>
      </c>
      <c r="AG53" s="202" t="str">
        <f>$G$53</f>
        <v>Mediciones de desempeño ambiental realizadas en el proceso/alcaldia local</v>
      </c>
      <c r="AH53" s="202">
        <f t="shared" si="15"/>
        <v>1</v>
      </c>
      <c r="AI53" s="202">
        <v>1</v>
      </c>
      <c r="AJ53" s="80">
        <v>1</v>
      </c>
      <c r="AK53" s="202" t="s">
        <v>447</v>
      </c>
      <c r="AL53" s="202" t="s">
        <v>448</v>
      </c>
      <c r="AM53" s="202" t="str">
        <f>$G$53</f>
        <v>Mediciones de desempeño ambiental realizadas en el proceso/alcaldia local</v>
      </c>
      <c r="AN53" s="202">
        <f t="shared" si="16"/>
        <v>0</v>
      </c>
      <c r="AO53" s="202">
        <v>0</v>
      </c>
      <c r="AP53" s="82" t="s">
        <v>138</v>
      </c>
      <c r="AQ53" s="82" t="s">
        <v>138</v>
      </c>
      <c r="AR53" s="82" t="s">
        <v>138</v>
      </c>
      <c r="AS53" s="202" t="str">
        <f>$G$53</f>
        <v>Mediciones de desempeño ambiental realizadas en el proceso/alcaldia local</v>
      </c>
      <c r="AT53" s="202">
        <f>O53</f>
        <v>1</v>
      </c>
      <c r="AU53" s="202">
        <v>1</v>
      </c>
      <c r="AV53" s="80">
        <v>1</v>
      </c>
      <c r="AW53" s="178" t="s">
        <v>449</v>
      </c>
      <c r="AX53" s="202"/>
      <c r="AY53" s="202" t="str">
        <f>$G$53</f>
        <v>Mediciones de desempeño ambiental realizadas en el proceso/alcaldia local</v>
      </c>
      <c r="AZ53" s="202">
        <f t="shared" si="17"/>
        <v>2</v>
      </c>
      <c r="BA53" s="202">
        <v>2</v>
      </c>
      <c r="BB53" s="80">
        <v>1</v>
      </c>
      <c r="BC53" s="181">
        <f t="shared" si="18"/>
        <v>0.03</v>
      </c>
      <c r="BD53" s="178" t="s">
        <v>450</v>
      </c>
    </row>
    <row r="54" spans="1:64" s="106" customFormat="1" ht="408.75" customHeight="1">
      <c r="A54" s="98">
        <v>35</v>
      </c>
      <c r="B54" s="220"/>
      <c r="C54" s="221"/>
      <c r="D54" s="180" t="s">
        <v>451</v>
      </c>
      <c r="E54" s="46">
        <v>2.5000000000000001E-2</v>
      </c>
      <c r="F54" s="98" t="s">
        <v>433</v>
      </c>
      <c r="G54" s="125" t="s">
        <v>452</v>
      </c>
      <c r="H54" s="125" t="s">
        <v>453</v>
      </c>
      <c r="I54" s="98">
        <v>1493</v>
      </c>
      <c r="J54" s="202" t="s">
        <v>63</v>
      </c>
      <c r="K54" s="202" t="s">
        <v>454</v>
      </c>
      <c r="L54" s="123">
        <v>0</v>
      </c>
      <c r="M54" s="123">
        <v>0</v>
      </c>
      <c r="N54" s="123">
        <v>0</v>
      </c>
      <c r="O54" s="148">
        <v>1</v>
      </c>
      <c r="P54" s="148">
        <v>1</v>
      </c>
      <c r="Q54" s="202" t="s">
        <v>65</v>
      </c>
      <c r="R54" s="202" t="s">
        <v>455</v>
      </c>
      <c r="S54" s="202" t="s">
        <v>116</v>
      </c>
      <c r="T54" s="202" t="s">
        <v>455</v>
      </c>
      <c r="U54" s="202"/>
      <c r="V54" s="202"/>
      <c r="W54" s="202"/>
      <c r="X54" s="202"/>
      <c r="Y54" s="73"/>
      <c r="Z54" s="102"/>
      <c r="AA54" s="202" t="str">
        <f>$G$54</f>
        <v>Porcentaje de requerimientos ciudadanos con respuesta de fondo ingresados en la vigencia 2017, según verificación efectuada por el proceso de Servicio a la Ciudadanía</v>
      </c>
      <c r="AB54" s="98">
        <f t="shared" si="19"/>
        <v>0</v>
      </c>
      <c r="AC54" s="98">
        <v>0</v>
      </c>
      <c r="AD54" s="31" t="s">
        <v>70</v>
      </c>
      <c r="AE54" s="31" t="s">
        <v>70</v>
      </c>
      <c r="AF54" s="127"/>
      <c r="AG54" s="202" t="str">
        <f>$G$54</f>
        <v>Porcentaje de requerimientos ciudadanos con respuesta de fondo ingresados en la vigencia 2017, según verificación efectuada por el proceso de Servicio a la Ciudadanía</v>
      </c>
      <c r="AH54" s="202">
        <f t="shared" si="15"/>
        <v>0</v>
      </c>
      <c r="AI54" s="202">
        <v>0</v>
      </c>
      <c r="AJ54" s="149" t="s">
        <v>70</v>
      </c>
      <c r="AK54" s="149" t="s">
        <v>70</v>
      </c>
      <c r="AL54" s="202"/>
      <c r="AM54" s="202" t="str">
        <f>$G$54</f>
        <v>Porcentaje de requerimientos ciudadanos con respuesta de fondo ingresados en la vigencia 2017, según verificación efectuada por el proceso de Servicio a la Ciudadanía</v>
      </c>
      <c r="AN54" s="202">
        <f t="shared" si="16"/>
        <v>0</v>
      </c>
      <c r="AO54" s="202">
        <v>0</v>
      </c>
      <c r="AP54" s="71" t="s">
        <v>138</v>
      </c>
      <c r="AQ54" s="107" t="s">
        <v>70</v>
      </c>
      <c r="AR54" s="202"/>
      <c r="AS54" s="202" t="str">
        <f>$G$54</f>
        <v>Porcentaje de requerimientos ciudadanos con respuesta de fondo ingresados en la vigencia 2017, según verificación efectuada por el proceso de Servicio a la Ciudadanía</v>
      </c>
      <c r="AT54" s="71">
        <v>1</v>
      </c>
      <c r="AU54" s="94">
        <v>0.497</v>
      </c>
      <c r="AV54" s="94">
        <f>AU54/AT54</f>
        <v>0.497</v>
      </c>
      <c r="AW54" s="178" t="s">
        <v>456</v>
      </c>
      <c r="AX54" s="202" t="s">
        <v>457</v>
      </c>
      <c r="AY54" s="202" t="str">
        <f>$G$54</f>
        <v>Porcentaje de requerimientos ciudadanos con respuesta de fondo ingresados en la vigencia 2017, según verificación efectuada por el proceso de Servicio a la Ciudadanía</v>
      </c>
      <c r="AZ54" s="71">
        <f t="shared" si="17"/>
        <v>1</v>
      </c>
      <c r="BA54" s="94">
        <v>0.497</v>
      </c>
      <c r="BB54" s="181">
        <v>0.497</v>
      </c>
      <c r="BC54" s="181">
        <f t="shared" si="18"/>
        <v>1.2425E-2</v>
      </c>
      <c r="BD54" s="73" t="s">
        <v>456</v>
      </c>
    </row>
    <row r="55" spans="1:64" s="106" customFormat="1" ht="150" customHeight="1">
      <c r="A55" s="98">
        <v>36</v>
      </c>
      <c r="B55" s="220"/>
      <c r="C55" s="221"/>
      <c r="D55" s="180" t="s">
        <v>458</v>
      </c>
      <c r="E55" s="47">
        <v>2.5000000000000001E-2</v>
      </c>
      <c r="F55" s="98" t="s">
        <v>433</v>
      </c>
      <c r="G55" s="125" t="s">
        <v>459</v>
      </c>
      <c r="H55" s="125" t="s">
        <v>460</v>
      </c>
      <c r="I55" s="98" t="s">
        <v>253</v>
      </c>
      <c r="J55" s="202" t="s">
        <v>63</v>
      </c>
      <c r="K55" s="202" t="s">
        <v>461</v>
      </c>
      <c r="L55" s="202">
        <v>0</v>
      </c>
      <c r="M55" s="202">
        <v>1</v>
      </c>
      <c r="N55" s="202">
        <v>0</v>
      </c>
      <c r="O55" s="202">
        <v>1</v>
      </c>
      <c r="P55" s="202">
        <v>2</v>
      </c>
      <c r="Q55" s="202" t="s">
        <v>65</v>
      </c>
      <c r="R55" s="202" t="s">
        <v>462</v>
      </c>
      <c r="S55" s="202" t="s">
        <v>116</v>
      </c>
      <c r="T55" s="202" t="s">
        <v>462</v>
      </c>
      <c r="U55" s="202"/>
      <c r="V55" s="202"/>
      <c r="W55" s="202"/>
      <c r="X55" s="202"/>
      <c r="Y55" s="73"/>
      <c r="Z55" s="102"/>
      <c r="AA55" s="202" t="str">
        <f>$G$55</f>
        <v>Buenas practicas y lecciones aprendidas identificadas por proceso o Alcaldía Local en la herramienta de gestión del conocimiento (AGORA)</v>
      </c>
      <c r="AB55" s="202">
        <f t="shared" si="19"/>
        <v>0</v>
      </c>
      <c r="AC55" s="107">
        <v>0</v>
      </c>
      <c r="AD55" s="30" t="s">
        <v>70</v>
      </c>
      <c r="AE55" s="109" t="s">
        <v>439</v>
      </c>
      <c r="AF55" s="109" t="s">
        <v>439</v>
      </c>
      <c r="AG55" s="202" t="str">
        <f>$G$55</f>
        <v>Buenas practicas y lecciones aprendidas identificadas por proceso o Alcaldía Local en la herramienta de gestión del conocimiento (AGORA)</v>
      </c>
      <c r="AH55" s="202">
        <f t="shared" si="15"/>
        <v>1</v>
      </c>
      <c r="AI55" s="202">
        <v>1</v>
      </c>
      <c r="AJ55" s="80">
        <v>1</v>
      </c>
      <c r="AK55" s="202" t="s">
        <v>463</v>
      </c>
      <c r="AL55" s="202" t="s">
        <v>464</v>
      </c>
      <c r="AM55" s="202" t="str">
        <f>$G$55</f>
        <v>Buenas practicas y lecciones aprendidas identificadas por proceso o Alcaldía Local en la herramienta de gestión del conocimiento (AGORA)</v>
      </c>
      <c r="AN55" s="202">
        <f t="shared" si="16"/>
        <v>0</v>
      </c>
      <c r="AO55" s="202">
        <v>0</v>
      </c>
      <c r="AP55" s="82" t="s">
        <v>138</v>
      </c>
      <c r="AQ55" s="69" t="s">
        <v>104</v>
      </c>
      <c r="AR55" s="202" t="s">
        <v>138</v>
      </c>
      <c r="AS55" s="202" t="str">
        <f>$G$55</f>
        <v>Buenas practicas y lecciones aprendidas identificadas por proceso o Alcaldía Local en la herramienta de gestión del conocimiento (AGORA)</v>
      </c>
      <c r="AT55" s="202">
        <f>O55</f>
        <v>1</v>
      </c>
      <c r="AU55" s="202">
        <v>1</v>
      </c>
      <c r="AV55" s="80">
        <v>1</v>
      </c>
      <c r="AW55" s="178" t="s">
        <v>465</v>
      </c>
      <c r="AX55" s="202" t="s">
        <v>462</v>
      </c>
      <c r="AY55" s="202" t="str">
        <f>$G$55</f>
        <v>Buenas practicas y lecciones aprendidas identificadas por proceso o Alcaldía Local en la herramienta de gestión del conocimiento (AGORA)</v>
      </c>
      <c r="AZ55" s="202">
        <f t="shared" si="17"/>
        <v>2</v>
      </c>
      <c r="BA55" s="202">
        <v>2</v>
      </c>
      <c r="BB55" s="80">
        <f>BA55/AZ55</f>
        <v>1</v>
      </c>
      <c r="BC55" s="181">
        <f t="shared" si="18"/>
        <v>2.5000000000000001E-2</v>
      </c>
      <c r="BD55" s="73" t="s">
        <v>466</v>
      </c>
    </row>
    <row r="56" spans="1:64" s="106" customFormat="1" ht="150" customHeight="1">
      <c r="A56" s="98">
        <v>37</v>
      </c>
      <c r="B56" s="220"/>
      <c r="C56" s="221"/>
      <c r="D56" s="180" t="s">
        <v>467</v>
      </c>
      <c r="E56" s="45">
        <v>0.03</v>
      </c>
      <c r="F56" s="98" t="s">
        <v>433</v>
      </c>
      <c r="G56" s="125" t="s">
        <v>468</v>
      </c>
      <c r="H56" s="125" t="s">
        <v>469</v>
      </c>
      <c r="I56" s="98">
        <v>7649</v>
      </c>
      <c r="J56" s="202" t="s">
        <v>113</v>
      </c>
      <c r="K56" s="202" t="s">
        <v>470</v>
      </c>
      <c r="L56" s="84"/>
      <c r="M56" s="84">
        <v>0.5</v>
      </c>
      <c r="N56" s="84"/>
      <c r="O56" s="84">
        <v>0.5</v>
      </c>
      <c r="P56" s="71">
        <v>1</v>
      </c>
      <c r="Q56" s="202" t="s">
        <v>65</v>
      </c>
      <c r="R56" s="202" t="s">
        <v>115</v>
      </c>
      <c r="S56" s="202" t="s">
        <v>116</v>
      </c>
      <c r="T56" s="202" t="s">
        <v>115</v>
      </c>
      <c r="U56" s="202"/>
      <c r="V56" s="202"/>
      <c r="W56" s="202"/>
      <c r="X56" s="202"/>
      <c r="Y56" s="73"/>
      <c r="Z56" s="102"/>
      <c r="AA56" s="202" t="str">
        <f>$G$56</f>
        <v>Porcentaje de depuración de las comunicaciones en el aplicatio de gestión documental</v>
      </c>
      <c r="AB56" s="128">
        <f t="shared" si="19"/>
        <v>0</v>
      </c>
      <c r="AC56" s="129"/>
      <c r="AD56" s="31"/>
      <c r="AE56" s="127" t="s">
        <v>439</v>
      </c>
      <c r="AF56" s="109" t="s">
        <v>115</v>
      </c>
      <c r="AG56" s="202" t="str">
        <f>$G$56</f>
        <v>Porcentaje de depuración de las comunicaciones en el aplicatio de gestión documental</v>
      </c>
      <c r="AH56" s="71">
        <f t="shared" si="15"/>
        <v>0.5</v>
      </c>
      <c r="AI56" s="71">
        <v>0.02</v>
      </c>
      <c r="AJ56" s="80">
        <f>AI56/AH56</f>
        <v>0.04</v>
      </c>
      <c r="AK56" s="202" t="s">
        <v>471</v>
      </c>
      <c r="AL56" s="202" t="s">
        <v>472</v>
      </c>
      <c r="AM56" s="202" t="str">
        <f>$G$56</f>
        <v>Porcentaje de depuración de las comunicaciones en el aplicatio de gestión documental</v>
      </c>
      <c r="AN56" s="71">
        <f t="shared" si="16"/>
        <v>0</v>
      </c>
      <c r="AO56" s="202"/>
      <c r="AP56" s="82" t="s">
        <v>138</v>
      </c>
      <c r="AQ56" s="69" t="s">
        <v>104</v>
      </c>
      <c r="AR56" s="202"/>
      <c r="AS56" s="202" t="str">
        <f>$G$56</f>
        <v>Porcentaje de depuración de las comunicaciones en el aplicatio de gestión documental</v>
      </c>
      <c r="AT56" s="71">
        <f>O56</f>
        <v>0.5</v>
      </c>
      <c r="AU56" s="71">
        <v>0.75</v>
      </c>
      <c r="AV56" s="80">
        <v>1</v>
      </c>
      <c r="AW56" s="73" t="s">
        <v>473</v>
      </c>
      <c r="AX56" s="202"/>
      <c r="AY56" s="202" t="str">
        <f>$G$56</f>
        <v>Porcentaje de depuración de las comunicaciones en el aplicatio de gestión documental</v>
      </c>
      <c r="AZ56" s="71">
        <f t="shared" si="17"/>
        <v>1</v>
      </c>
      <c r="BA56" s="71">
        <v>0.77</v>
      </c>
      <c r="BB56" s="80">
        <f>BA56/AZ56</f>
        <v>0.77</v>
      </c>
      <c r="BC56" s="181">
        <f t="shared" si="18"/>
        <v>2.3099999999999999E-2</v>
      </c>
      <c r="BD56" s="73" t="s">
        <v>474</v>
      </c>
    </row>
    <row r="57" spans="1:64" s="106" customFormat="1" ht="206.25" customHeight="1">
      <c r="A57" s="98">
        <v>40</v>
      </c>
      <c r="B57" s="220"/>
      <c r="C57" s="221"/>
      <c r="D57" s="180" t="s">
        <v>475</v>
      </c>
      <c r="E57" s="45">
        <v>0.03</v>
      </c>
      <c r="F57" s="182" t="s">
        <v>433</v>
      </c>
      <c r="G57" s="180" t="s">
        <v>476</v>
      </c>
      <c r="H57" s="180" t="s">
        <v>477</v>
      </c>
      <c r="I57" s="105" t="s">
        <v>253</v>
      </c>
      <c r="J57" s="105" t="s">
        <v>113</v>
      </c>
      <c r="K57" s="105" t="s">
        <v>478</v>
      </c>
      <c r="L57" s="183">
        <v>1</v>
      </c>
      <c r="M57" s="183">
        <v>1</v>
      </c>
      <c r="N57" s="183">
        <v>1</v>
      </c>
      <c r="O57" s="183">
        <v>1</v>
      </c>
      <c r="P57" s="183">
        <v>1</v>
      </c>
      <c r="Q57" s="105" t="s">
        <v>65</v>
      </c>
      <c r="R57" s="105" t="s">
        <v>479</v>
      </c>
      <c r="S57" s="105" t="s">
        <v>479</v>
      </c>
      <c r="T57" s="105"/>
      <c r="U57" s="105"/>
      <c r="V57" s="105"/>
      <c r="W57" s="105"/>
      <c r="X57" s="105"/>
      <c r="Y57" s="178"/>
      <c r="Z57" s="184"/>
      <c r="AA57" s="105" t="str">
        <f>$G$57</f>
        <v>Acciones correctivas documentadas y vigentes</v>
      </c>
      <c r="AB57" s="183">
        <f t="shared" si="19"/>
        <v>1</v>
      </c>
      <c r="AC57" s="185">
        <v>0.75</v>
      </c>
      <c r="AD57" s="186">
        <f>AC57/AB57</f>
        <v>0.75</v>
      </c>
      <c r="AE57" s="187" t="s">
        <v>480</v>
      </c>
      <c r="AF57" s="187" t="s">
        <v>481</v>
      </c>
      <c r="AG57" s="105" t="str">
        <f>$G$57</f>
        <v>Acciones correctivas documentadas y vigentes</v>
      </c>
      <c r="AH57" s="183">
        <f t="shared" si="15"/>
        <v>1</v>
      </c>
      <c r="AI57" s="188">
        <v>0.75</v>
      </c>
      <c r="AJ57" s="188">
        <v>0.75</v>
      </c>
      <c r="AK57" s="105" t="s">
        <v>482</v>
      </c>
      <c r="AL57" s="105" t="s">
        <v>483</v>
      </c>
      <c r="AM57" s="105" t="str">
        <f>$G$57</f>
        <v>Acciones correctivas documentadas y vigentes</v>
      </c>
      <c r="AN57" s="183">
        <f t="shared" si="16"/>
        <v>1</v>
      </c>
      <c r="AO57" s="183">
        <v>1</v>
      </c>
      <c r="AP57" s="189">
        <v>1</v>
      </c>
      <c r="AQ57" s="105" t="s">
        <v>484</v>
      </c>
      <c r="AR57" s="105"/>
      <c r="AS57" s="105" t="str">
        <f>$G$57</f>
        <v>Acciones correctivas documentadas y vigentes</v>
      </c>
      <c r="AT57" s="183">
        <f>O57</f>
        <v>1</v>
      </c>
      <c r="AU57" s="183">
        <v>1</v>
      </c>
      <c r="AV57" s="189">
        <v>1</v>
      </c>
      <c r="AW57" s="178" t="s">
        <v>485</v>
      </c>
      <c r="AX57" s="105"/>
      <c r="AY57" s="105" t="str">
        <f>$G$57</f>
        <v>Acciones correctivas documentadas y vigentes</v>
      </c>
      <c r="AZ57" s="183">
        <f t="shared" si="17"/>
        <v>1</v>
      </c>
      <c r="BA57" s="183">
        <v>1</v>
      </c>
      <c r="BB57" s="189">
        <v>1</v>
      </c>
      <c r="BC57" s="195">
        <f t="shared" si="18"/>
        <v>0.03</v>
      </c>
      <c r="BD57" s="178" t="s">
        <v>485</v>
      </c>
      <c r="BG57" s="130">
        <f>2/29</f>
        <v>6.8965517241379309E-2</v>
      </c>
      <c r="BH57" s="106" t="s">
        <v>486</v>
      </c>
      <c r="BK57" s="130">
        <v>0.73</v>
      </c>
      <c r="BL57" s="106" t="s">
        <v>487</v>
      </c>
    </row>
    <row r="58" spans="1:64" s="106" customFormat="1" ht="163.5" customHeight="1">
      <c r="A58" s="98">
        <v>41</v>
      </c>
      <c r="B58" s="220"/>
      <c r="C58" s="221"/>
      <c r="D58" s="180" t="s">
        <v>488</v>
      </c>
      <c r="E58" s="45">
        <v>0.03</v>
      </c>
      <c r="F58" s="182" t="s">
        <v>433</v>
      </c>
      <c r="G58" s="180" t="s">
        <v>489</v>
      </c>
      <c r="H58" s="180" t="s">
        <v>490</v>
      </c>
      <c r="I58" s="105" t="s">
        <v>491</v>
      </c>
      <c r="J58" s="105" t="s">
        <v>113</v>
      </c>
      <c r="K58" s="190" t="s">
        <v>489</v>
      </c>
      <c r="L58" s="191">
        <v>1</v>
      </c>
      <c r="M58" s="191">
        <v>1</v>
      </c>
      <c r="N58" s="191">
        <v>1</v>
      </c>
      <c r="O58" s="191">
        <v>1</v>
      </c>
      <c r="P58" s="191">
        <v>1</v>
      </c>
      <c r="Q58" s="105" t="s">
        <v>65</v>
      </c>
      <c r="R58" s="190" t="s">
        <v>492</v>
      </c>
      <c r="S58" s="105" t="s">
        <v>493</v>
      </c>
      <c r="T58" s="105" t="s">
        <v>494</v>
      </c>
      <c r="U58" s="105"/>
      <c r="V58" s="105"/>
      <c r="W58" s="105"/>
      <c r="X58" s="105"/>
      <c r="Y58" s="178"/>
      <c r="Z58" s="184"/>
      <c r="AA58" s="105" t="str">
        <f>$G$58</f>
        <v>Información publicada según lineamientos de la ley de transparencia 1712 de 2014</v>
      </c>
      <c r="AB58" s="183">
        <f t="shared" si="19"/>
        <v>1</v>
      </c>
      <c r="AC58" s="185">
        <v>0.95</v>
      </c>
      <c r="AD58" s="186">
        <f>AC58/AB58</f>
        <v>0.95</v>
      </c>
      <c r="AE58" s="187" t="s">
        <v>495</v>
      </c>
      <c r="AF58" s="187" t="s">
        <v>496</v>
      </c>
      <c r="AG58" s="105" t="str">
        <f>$G$58</f>
        <v>Información publicada según lineamientos de la ley de transparencia 1712 de 2014</v>
      </c>
      <c r="AH58" s="183">
        <f t="shared" si="15"/>
        <v>1</v>
      </c>
      <c r="AI58" s="183">
        <v>0.98</v>
      </c>
      <c r="AJ58" s="183">
        <v>0.98</v>
      </c>
      <c r="AK58" s="105" t="s">
        <v>497</v>
      </c>
      <c r="AL58" s="105" t="s">
        <v>498</v>
      </c>
      <c r="AM58" s="105" t="str">
        <f>$G$58</f>
        <v>Información publicada según lineamientos de la ley de transparencia 1712 de 2014</v>
      </c>
      <c r="AN58" s="183">
        <f t="shared" si="16"/>
        <v>1</v>
      </c>
      <c r="AO58" s="183">
        <v>0.93</v>
      </c>
      <c r="AP58" s="189">
        <f>AO58/AN58</f>
        <v>0.93</v>
      </c>
      <c r="AQ58" s="105" t="s">
        <v>499</v>
      </c>
      <c r="AR58" s="105"/>
      <c r="AS58" s="105" t="str">
        <f>$G$58</f>
        <v>Información publicada según lineamientos de la ley de transparencia 1712 de 2014</v>
      </c>
      <c r="AT58" s="183">
        <f>O58</f>
        <v>1</v>
      </c>
      <c r="AU58" s="183">
        <v>0.93</v>
      </c>
      <c r="AV58" s="189">
        <f>AU58/AT58</f>
        <v>0.93</v>
      </c>
      <c r="AW58" s="105" t="s">
        <v>500</v>
      </c>
      <c r="AX58" s="105" t="str">
        <f>$G$58</f>
        <v>Información publicada según lineamientos de la ley de transparencia 1712 de 2014</v>
      </c>
      <c r="AY58" s="105" t="str">
        <f>$G$58</f>
        <v>Información publicada según lineamientos de la ley de transparencia 1712 de 2014</v>
      </c>
      <c r="AZ58" s="183">
        <f t="shared" si="17"/>
        <v>1</v>
      </c>
      <c r="BA58" s="183">
        <v>0.93</v>
      </c>
      <c r="BB58" s="189">
        <f>BA58/AZ58</f>
        <v>0.93</v>
      </c>
      <c r="BC58" s="195">
        <f t="shared" si="18"/>
        <v>2.7900000000000001E-2</v>
      </c>
      <c r="BD58" s="105" t="s">
        <v>500</v>
      </c>
    </row>
    <row r="59" spans="1:64" s="145" customFormat="1" ht="112.5" customHeight="1">
      <c r="A59" s="131"/>
      <c r="B59" s="222" t="s">
        <v>501</v>
      </c>
      <c r="C59" s="222"/>
      <c r="D59" s="222"/>
      <c r="E59" s="132">
        <f>SUM(E52:E58,E51,E49,E47,E45,E34,E24,E20,E18)</f>
        <v>1</v>
      </c>
      <c r="F59" s="133"/>
      <c r="G59" s="134"/>
      <c r="H59" s="135"/>
      <c r="I59" s="135"/>
      <c r="J59" s="135"/>
      <c r="K59" s="135"/>
      <c r="L59" s="135"/>
      <c r="M59" s="135"/>
      <c r="N59" s="135"/>
      <c r="O59" s="135"/>
      <c r="P59" s="136"/>
      <c r="Q59" s="135"/>
      <c r="R59" s="135"/>
      <c r="S59" s="137"/>
      <c r="T59" s="137"/>
      <c r="U59" s="137"/>
      <c r="V59" s="137"/>
      <c r="W59" s="137"/>
      <c r="X59" s="137"/>
      <c r="Y59" s="137"/>
      <c r="Z59" s="137"/>
      <c r="AA59" s="223" t="s">
        <v>502</v>
      </c>
      <c r="AB59" s="223"/>
      <c r="AC59" s="223"/>
      <c r="AD59" s="138">
        <f>AVERAGE(AD15:AD58)</f>
        <v>0.78210526315789475</v>
      </c>
      <c r="AE59" s="139"/>
      <c r="AF59" s="140"/>
      <c r="AG59" s="224" t="s">
        <v>503</v>
      </c>
      <c r="AH59" s="224"/>
      <c r="AI59" s="224"/>
      <c r="AJ59" s="141">
        <f>AVERAGE(AJ15:AJ58)</f>
        <v>0.80317681159420284</v>
      </c>
      <c r="AK59" s="141"/>
      <c r="AL59" s="142"/>
      <c r="AM59" s="219" t="s">
        <v>504</v>
      </c>
      <c r="AN59" s="219"/>
      <c r="AO59" s="219"/>
      <c r="AP59" s="141">
        <f>AVERAGE(AP15:AP58)</f>
        <v>0.74205553067622021</v>
      </c>
      <c r="AQ59" s="141"/>
      <c r="AR59" s="142"/>
      <c r="AS59" s="225" t="s">
        <v>505</v>
      </c>
      <c r="AT59" s="225"/>
      <c r="AU59" s="225"/>
      <c r="AV59" s="193">
        <f>AVERAGE(AV15:AV58)</f>
        <v>0.85357643771918701</v>
      </c>
      <c r="AW59" s="141"/>
      <c r="AX59" s="219" t="s">
        <v>506</v>
      </c>
      <c r="AY59" s="219"/>
      <c r="AZ59" s="219"/>
      <c r="BA59" s="192">
        <f>SUM(BC15:BC17,BC19,BC21:BC23,BC25:BC33,BC35:BC44,BC46,BC48:BC48,BC50,BC52:BC58)</f>
        <v>0.78790950823349959</v>
      </c>
      <c r="BB59" s="143"/>
      <c r="BC59" s="143"/>
      <c r="BD59" s="144"/>
    </row>
    <row r="60" spans="1:64" ht="15.75" hidden="1" customHeight="1">
      <c r="A60" s="29"/>
      <c r="B60" s="1"/>
      <c r="C60" s="1"/>
      <c r="D60" s="2"/>
      <c r="E60" s="1"/>
      <c r="F60" s="1"/>
      <c r="G60" s="1"/>
      <c r="H60" s="4"/>
      <c r="I60" s="4"/>
      <c r="J60" s="4"/>
      <c r="K60" s="4"/>
      <c r="L60" s="4"/>
      <c r="M60" s="4"/>
      <c r="N60" s="4"/>
      <c r="O60" s="4"/>
      <c r="P60" s="4"/>
      <c r="Q60" s="4"/>
      <c r="R60" s="4"/>
      <c r="S60" s="4"/>
      <c r="T60" s="4"/>
      <c r="U60" s="4"/>
      <c r="V60" s="4"/>
      <c r="W60" s="4"/>
      <c r="X60" s="4"/>
      <c r="Y60" s="4"/>
      <c r="Z60" s="4"/>
      <c r="AA60" s="210"/>
      <c r="AB60" s="210"/>
      <c r="AC60" s="210"/>
      <c r="AD60" s="3"/>
      <c r="AE60" s="4"/>
      <c r="AF60" s="4"/>
      <c r="AG60" s="210"/>
      <c r="AH60" s="210"/>
      <c r="AI60" s="210"/>
      <c r="AJ60" s="3"/>
      <c r="AK60" s="4"/>
      <c r="AL60" s="4"/>
      <c r="AM60" s="210"/>
      <c r="AN60" s="210"/>
      <c r="AO60" s="210"/>
      <c r="AP60" s="3"/>
      <c r="AQ60" s="4"/>
      <c r="AR60" s="4"/>
      <c r="AS60" s="210"/>
      <c r="AT60" s="210"/>
      <c r="AU60" s="210"/>
      <c r="AV60" s="3"/>
      <c r="AW60" s="4"/>
      <c r="AX60" s="4"/>
      <c r="AY60" s="210"/>
      <c r="AZ60" s="210"/>
      <c r="BA60" s="210"/>
      <c r="BB60" s="3"/>
      <c r="BC60" s="3"/>
      <c r="BD60" s="4"/>
    </row>
    <row r="61" spans="1:64" hidden="1"/>
    <row r="62" spans="1:64" hidden="1"/>
    <row r="63" spans="1:64" hidden="1"/>
    <row r="64" spans="1: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autoFilter ref="A10:BD59" xr:uid="{00000000-0009-0000-0000-000000000000}"/>
  <mergeCells count="69">
    <mergeCell ref="A1:Z1"/>
    <mergeCell ref="A2:Z2"/>
    <mergeCell ref="C3:H3"/>
    <mergeCell ref="E4:H4"/>
    <mergeCell ref="E5:H5"/>
    <mergeCell ref="AM5:AR5"/>
    <mergeCell ref="AS5:AX5"/>
    <mergeCell ref="AY5:BD5"/>
    <mergeCell ref="AA6:AF6"/>
    <mergeCell ref="AG6:AL6"/>
    <mergeCell ref="AM6:AR6"/>
    <mergeCell ref="AS6:AX6"/>
    <mergeCell ref="AY6:BD6"/>
    <mergeCell ref="D7:S7"/>
    <mergeCell ref="D8:K8"/>
    <mergeCell ref="L8:O8"/>
    <mergeCell ref="AA8:AC8"/>
    <mergeCell ref="AG8:AI8"/>
    <mergeCell ref="AM8:AO8"/>
    <mergeCell ref="AS8:AU8"/>
    <mergeCell ref="AY8:BA8"/>
    <mergeCell ref="A10:B12"/>
    <mergeCell ref="D10:Z11"/>
    <mergeCell ref="AA10:AF10"/>
    <mergeCell ref="AG10:AL10"/>
    <mergeCell ref="AM10:AR10"/>
    <mergeCell ref="AS10:AX10"/>
    <mergeCell ref="AY10:BD10"/>
    <mergeCell ref="AA11:AF11"/>
    <mergeCell ref="AG11:AL11"/>
    <mergeCell ref="AM11:AR11"/>
    <mergeCell ref="AS11:AX11"/>
    <mergeCell ref="AY11:BD11"/>
    <mergeCell ref="D12:S12"/>
    <mergeCell ref="AX59:AZ59"/>
    <mergeCell ref="B52:B58"/>
    <mergeCell ref="C52:C58"/>
    <mergeCell ref="AY12:BA12"/>
    <mergeCell ref="BB12:BB13"/>
    <mergeCell ref="B59:D59"/>
    <mergeCell ref="AA59:AC59"/>
    <mergeCell ref="AG59:AI59"/>
    <mergeCell ref="AM59:AO59"/>
    <mergeCell ref="AS59:AU59"/>
    <mergeCell ref="AS12:AU12"/>
    <mergeCell ref="AV12:AV13"/>
    <mergeCell ref="AW12:AW13"/>
    <mergeCell ref="AX12:AX13"/>
    <mergeCell ref="AG12:AI12"/>
    <mergeCell ref="AJ12:AJ13"/>
    <mergeCell ref="BD12:BD13"/>
    <mergeCell ref="C13:C14"/>
    <mergeCell ref="X13:Y13"/>
    <mergeCell ref="AQ12:AQ13"/>
    <mergeCell ref="AR12:AR13"/>
    <mergeCell ref="AK12:AK13"/>
    <mergeCell ref="AL12:AL13"/>
    <mergeCell ref="AM12:AO12"/>
    <mergeCell ref="AP12:AP13"/>
    <mergeCell ref="V12:Z12"/>
    <mergeCell ref="AA12:AC12"/>
    <mergeCell ref="AD12:AD13"/>
    <mergeCell ref="AE12:AE13"/>
    <mergeCell ref="AF12:AF13"/>
    <mergeCell ref="AA60:AC60"/>
    <mergeCell ref="AG60:AI60"/>
    <mergeCell ref="AM60:AO60"/>
    <mergeCell ref="AS60:AU60"/>
    <mergeCell ref="AY60:BA60"/>
  </mergeCells>
  <conditionalFormatting sqref="AE59">
    <cfRule type="colorScale" priority="35">
      <colorScale>
        <cfvo type="min"/>
        <cfvo type="percentile" val="50"/>
        <cfvo type="max"/>
        <color rgb="FFF8696B"/>
        <color rgb="FFFFEB84"/>
        <color rgb="FF63BE7B"/>
      </colorScale>
    </cfRule>
  </conditionalFormatting>
  <conditionalFormatting sqref="AK59">
    <cfRule type="colorScale" priority="36">
      <colorScale>
        <cfvo type="min"/>
        <cfvo type="percentile" val="50"/>
        <cfvo type="max"/>
        <color rgb="FFF8696B"/>
        <color rgb="FFFFEB84"/>
        <color rgb="FF63BE7B"/>
      </colorScale>
    </cfRule>
  </conditionalFormatting>
  <conditionalFormatting sqref="AQ59">
    <cfRule type="colorScale" priority="37">
      <colorScale>
        <cfvo type="min"/>
        <cfvo type="percentile" val="50"/>
        <cfvo type="max"/>
        <color rgb="FFF8696B"/>
        <color rgb="FFFFEB84"/>
        <color rgb="FF63BE7B"/>
      </colorScale>
    </cfRule>
  </conditionalFormatting>
  <conditionalFormatting sqref="AW59">
    <cfRule type="colorScale" priority="38">
      <colorScale>
        <cfvo type="min"/>
        <cfvo type="percentile" val="50"/>
        <cfvo type="max"/>
        <color rgb="FFF8696B"/>
        <color rgb="FFFFEB84"/>
        <color rgb="FF63BE7B"/>
      </colorScale>
    </cfRule>
  </conditionalFormatting>
  <conditionalFormatting sqref="BB59:BC59">
    <cfRule type="colorScale" priority="39">
      <colorScale>
        <cfvo type="min"/>
        <cfvo type="percentile" val="50"/>
        <cfvo type="max"/>
        <color rgb="FFF8696B"/>
        <color rgb="FFFFEB84"/>
        <color rgb="FF63BE7B"/>
      </colorScale>
    </cfRule>
  </conditionalFormatting>
  <conditionalFormatting sqref="AD59">
    <cfRule type="colorScale" priority="40">
      <colorScale>
        <cfvo type="min"/>
        <cfvo type="percentile" val="50"/>
        <cfvo type="max"/>
        <color rgb="FFF8696B"/>
        <color rgb="FFFFEB84"/>
        <color rgb="FF63BE7B"/>
      </colorScale>
    </cfRule>
  </conditionalFormatting>
  <conditionalFormatting sqref="AJ59">
    <cfRule type="colorScale" priority="41">
      <colorScale>
        <cfvo type="min"/>
        <cfvo type="percentile" val="50"/>
        <cfvo type="max"/>
        <color rgb="FFF8696B"/>
        <color rgb="FFFFEB84"/>
        <color rgb="FF63BE7B"/>
      </colorScale>
    </cfRule>
  </conditionalFormatting>
  <conditionalFormatting sqref="AP59">
    <cfRule type="colorScale" priority="42">
      <colorScale>
        <cfvo type="min"/>
        <cfvo type="percentile" val="50"/>
        <cfvo type="max"/>
        <color rgb="FFF8696B"/>
        <color rgb="FFFFEB84"/>
        <color rgb="FF63BE7B"/>
      </colorScale>
    </cfRule>
  </conditionalFormatting>
  <conditionalFormatting sqref="AV59">
    <cfRule type="colorScale" priority="43">
      <colorScale>
        <cfvo type="min"/>
        <cfvo type="percentile" val="50"/>
        <cfvo type="max"/>
        <color rgb="FFF8696B"/>
        <color rgb="FFFFEB84"/>
        <color rgb="FF63BE7B"/>
      </colorScale>
    </cfRule>
  </conditionalFormatting>
  <conditionalFormatting sqref="BA59">
    <cfRule type="colorScale" priority="44">
      <colorScale>
        <cfvo type="min"/>
        <cfvo type="percentile" val="50"/>
        <cfvo type="max"/>
        <color rgb="FF63BE7B"/>
        <color rgb="FFFFEB84"/>
        <color rgb="FFF8696B"/>
      </colorScale>
    </cfRule>
  </conditionalFormatting>
  <conditionalFormatting sqref="AV59">
    <cfRule type="iconSet" priority="45">
      <iconSet iconSet="4Arrows">
        <cfvo type="percent" val="0"/>
        <cfvo type="percent" val="25"/>
        <cfvo type="percent" val="50"/>
        <cfvo type="percent" val="75"/>
      </iconSet>
    </cfRule>
  </conditionalFormatting>
  <conditionalFormatting sqref="BA59">
    <cfRule type="colorScale" priority="46">
      <colorScale>
        <cfvo type="num" val="0.45"/>
        <cfvo type="percent" val="0.65"/>
        <cfvo type="percent" val="100"/>
        <color rgb="FFF8696B"/>
        <color rgb="FFFFEB84"/>
        <color rgb="FF63BE7B"/>
      </colorScale>
    </cfRule>
  </conditionalFormatting>
  <conditionalFormatting sqref="BB17:BC18 BC19 BC35:BC36 BB37:BC45 BB47:BC47 BC46 BB49:BC49 BC48 BC50 BB51:BC58 BB20:BC34 BC15:BC17">
    <cfRule type="cellIs" priority="47" stopIfTrue="1" operator="between">
      <formula>#REF!</formula>
      <formula>#REF!</formula>
    </cfRule>
    <cfRule type="cellIs" priority="48" stopIfTrue="1" operator="between">
      <formula>#REF!</formula>
      <formula>#REF!</formula>
    </cfRule>
    <cfRule type="cellIs" priority="49" stopIfTrue="1" operator="between">
      <formula>#REF!</formula>
      <formula>#REF!</formula>
    </cfRule>
  </conditionalFormatting>
  <conditionalFormatting sqref="AJ42:AJ43 AJ45 AJ15:AJ40 AJ47:AJ56 AP16:AP18 AV15:AV18 AP20:AP21 AP28:AP47 AP49:AP53 AP55:AP58 AV20:AV24 AV27:AV38 AV40:AV45 AV47 AV49 AJ50:AL50 AV51:AV53 AJ52:AL52 AV55:AV58">
    <cfRule type="cellIs" priority="50" stopIfTrue="1" operator="between">
      <formula>#REF!</formula>
      <formula>#REF!</formula>
    </cfRule>
    <cfRule type="cellIs" priority="51" stopIfTrue="1" operator="between">
      <formula>#REF!</formula>
      <formula>#REF!</formula>
    </cfRule>
    <cfRule type="cellIs" priority="52" stopIfTrue="1" operator="between">
      <formula>#REF!</formula>
      <formula>#REF!</formula>
    </cfRule>
  </conditionalFormatting>
  <conditionalFormatting sqref="AJ41">
    <cfRule type="cellIs" priority="31" stopIfTrue="1" operator="between">
      <formula>#REF!</formula>
      <formula>#REF!</formula>
    </cfRule>
    <cfRule type="cellIs" priority="32" stopIfTrue="1" operator="between">
      <formula>#REF!</formula>
      <formula>#REF!</formula>
    </cfRule>
    <cfRule type="cellIs" priority="33" stopIfTrue="1" operator="between">
      <formula>#REF!</formula>
      <formula>#REF!</formula>
    </cfRule>
  </conditionalFormatting>
  <conditionalFormatting sqref="AK54">
    <cfRule type="cellIs" priority="28" stopIfTrue="1" operator="between">
      <formula>#REF!</formula>
      <formula>#REF!</formula>
    </cfRule>
    <cfRule type="cellIs" priority="29" stopIfTrue="1" operator="between">
      <formula>#REF!</formula>
      <formula>#REF!</formula>
    </cfRule>
    <cfRule type="cellIs" priority="30" stopIfTrue="1" operator="between">
      <formula>#REF!</formula>
      <formula>#REF!</formula>
    </cfRule>
  </conditionalFormatting>
  <conditionalFormatting sqref="AV25">
    <cfRule type="cellIs" priority="25" stopIfTrue="1" operator="between">
      <formula>#REF!</formula>
      <formula>#REF!</formula>
    </cfRule>
    <cfRule type="cellIs" priority="26" stopIfTrue="1" operator="between">
      <formula>#REF!</formula>
      <formula>#REF!</formula>
    </cfRule>
    <cfRule type="cellIs" priority="27" stopIfTrue="1" operator="between">
      <formula>#REF!</formula>
      <formula>#REF!</formula>
    </cfRule>
  </conditionalFormatting>
  <conditionalFormatting sqref="AK25">
    <cfRule type="cellIs" priority="22" stopIfTrue="1" operator="between">
      <formula>#REF!</formula>
      <formula>#REF!</formula>
    </cfRule>
    <cfRule type="cellIs" priority="23" stopIfTrue="1" operator="between">
      <formula>#REF!</formula>
      <formula>#REF!</formula>
    </cfRule>
    <cfRule type="cellIs" priority="24" stopIfTrue="1" operator="between">
      <formula>#REF!</formula>
      <formula>#REF!</formula>
    </cfRule>
  </conditionalFormatting>
  <conditionalFormatting sqref="AL25">
    <cfRule type="cellIs" priority="19" stopIfTrue="1" operator="between">
      <formula>#REF!</formula>
      <formula>#REF!</formula>
    </cfRule>
    <cfRule type="cellIs" priority="20" stopIfTrue="1" operator="between">
      <formula>#REF!</formula>
      <formula>#REF!</formula>
    </cfRule>
    <cfRule type="cellIs" priority="21" stopIfTrue="1" operator="between">
      <formula>#REF!</formula>
      <formula>#REF!</formula>
    </cfRule>
  </conditionalFormatting>
  <conditionalFormatting sqref="AL26">
    <cfRule type="cellIs" priority="16" stopIfTrue="1" operator="between">
      <formula>#REF!</formula>
      <formula>#REF!</formula>
    </cfRule>
    <cfRule type="cellIs" priority="17" stopIfTrue="1" operator="between">
      <formula>#REF!</formula>
      <formula>#REF!</formula>
    </cfRule>
    <cfRule type="cellIs" priority="18" stopIfTrue="1" operator="between">
      <formula>#REF!</formula>
      <formula>#REF!</formula>
    </cfRule>
  </conditionalFormatting>
  <conditionalFormatting sqref="AV26">
    <cfRule type="cellIs" priority="13" stopIfTrue="1" operator="between">
      <formula>#REF!</formula>
      <formula>#REF!</formula>
    </cfRule>
    <cfRule type="cellIs" priority="14" stopIfTrue="1" operator="between">
      <formula>#REF!</formula>
      <formula>#REF!</formula>
    </cfRule>
    <cfRule type="cellIs" priority="15" stopIfTrue="1" operator="between">
      <formula>#REF!</formula>
      <formula>#REF!</formula>
    </cfRule>
  </conditionalFormatting>
  <conditionalFormatting sqref="AK36:AL36">
    <cfRule type="cellIs" priority="10" stopIfTrue="1" operator="between">
      <formula>#REF!</formula>
      <formula>#REF!</formula>
    </cfRule>
    <cfRule type="cellIs" priority="11" stopIfTrue="1" operator="between">
      <formula>#REF!</formula>
      <formula>#REF!</formula>
    </cfRule>
    <cfRule type="cellIs" priority="12" stopIfTrue="1" operator="between">
      <formula>#REF!</formula>
      <formula>#REF!</formula>
    </cfRule>
  </conditionalFormatting>
  <conditionalFormatting sqref="AR52">
    <cfRule type="cellIs" priority="7" stopIfTrue="1" operator="between">
      <formula>#REF!</formula>
      <formula>#REF!</formula>
    </cfRule>
    <cfRule type="cellIs" priority="8" stopIfTrue="1" operator="between">
      <formula>#REF!</formula>
      <formula>#REF!</formula>
    </cfRule>
    <cfRule type="cellIs" priority="9" stopIfTrue="1" operator="between">
      <formula>#REF!</formula>
      <formula>#REF!</formula>
    </cfRule>
  </conditionalFormatting>
  <conditionalFormatting sqref="AQ53">
    <cfRule type="cellIs" priority="4" stopIfTrue="1" operator="between">
      <formula>#REF!</formula>
      <formula>#REF!</formula>
    </cfRule>
    <cfRule type="cellIs" priority="5" stopIfTrue="1" operator="between">
      <formula>#REF!</formula>
      <formula>#REF!</formula>
    </cfRule>
    <cfRule type="cellIs" priority="6" stopIfTrue="1" operator="between">
      <formula>#REF!</formula>
      <formula>#REF!</formula>
    </cfRule>
  </conditionalFormatting>
  <conditionalFormatting sqref="AR53">
    <cfRule type="cellIs" priority="1" stopIfTrue="1" operator="between">
      <formula>#REF!</formula>
      <formula>#REF!</formula>
    </cfRule>
    <cfRule type="cellIs" priority="2" stopIfTrue="1" operator="between">
      <formula>#REF!</formula>
      <formula>#REF!</formula>
    </cfRule>
    <cfRule type="cellIs" priority="3" stopIfTrue="1" operator="between">
      <formula>#REF!</formula>
      <formula>#REF!</formula>
    </cfRule>
  </conditionalFormatting>
  <dataValidations count="8">
    <dataValidation type="list" allowBlank="1" showInputMessage="1" showErrorMessage="1" sqref="B4" xr:uid="{00000000-0002-0000-0000-000000000000}">
      <formula1>DEPENDENCIA</formula1>
      <formula2>0</formula2>
    </dataValidation>
    <dataValidation type="list" allowBlank="1" showInputMessage="1" showErrorMessage="1" sqref="B5" xr:uid="{00000000-0002-0000-0000-000001000000}">
      <formula1>LIDERPROCESO</formula1>
      <formula2>0</formula2>
    </dataValidation>
    <dataValidation type="list" allowBlank="1" showInputMessage="1" showErrorMessage="1" error="Escriba un texto " promptTitle="Cualquier contenido" sqref="F58 F15:F56" xr:uid="{00000000-0002-0000-0000-000002000000}">
      <formula1>META2</formula1>
      <formula2>0</formula2>
    </dataValidation>
    <dataValidation type="list" allowBlank="1" showInputMessage="1" showErrorMessage="1" sqref="J19:J58" xr:uid="{00000000-0002-0000-0000-000003000000}">
      <formula1>PROGRAMACION</formula1>
      <formula2>0</formula2>
    </dataValidation>
    <dataValidation type="list" allowBlank="1" showInputMessage="1" showErrorMessage="1" sqref="Q15:Q58" xr:uid="{00000000-0002-0000-0000-000004000000}">
      <formula1>INDICADOR</formula1>
      <formula2>0</formula2>
    </dataValidation>
    <dataValidation type="list" allowBlank="1" showInputMessage="1" showErrorMessage="1" sqref="V15:V58" xr:uid="{00000000-0002-0000-0000-000005000000}">
      <formula1>FUENTE</formula1>
      <formula2>0</formula2>
    </dataValidation>
    <dataValidation type="list" allowBlank="1" showInputMessage="1" showErrorMessage="1" sqref="W15:W58" xr:uid="{00000000-0002-0000-0000-000006000000}">
      <formula1>RUBROS</formula1>
      <formula2>0</formula2>
    </dataValidation>
    <dataValidation type="list" allowBlank="1" showInputMessage="1" showErrorMessage="1" sqref="U15:U58" xr:uid="{00000000-0002-0000-0000-000007000000}">
      <formula1>CONTRALORIA</formula1>
      <formula2>0</formula2>
    </dataValidation>
  </dataValidations>
  <hyperlinks>
    <hyperlink ref="AF22" r:id="rId1" xr:uid="{00000000-0004-0000-0000-000000000000}"/>
    <hyperlink ref="AR25" r:id="rId2" xr:uid="{00000000-0004-0000-0000-000001000000}"/>
    <hyperlink ref="AR26" r:id="rId3" xr:uid="{00000000-0004-0000-0000-000002000000}"/>
  </hyperlinks>
  <printOptions horizontalCentered="1" verticalCentered="1"/>
  <pageMargins left="0.70833333333333304" right="0.70833333333333304" top="0.74791666666666701" bottom="0.74861111111111101" header="0.51180555555555496" footer="0.31527777777777799"/>
  <pageSetup firstPageNumber="0" orientation="portrait" r:id="rId4"/>
  <headerFooter>
    <oddFooter>&amp;RCódigo: PLE-PIN-F018
Versión: 1
Vigencia desde: 8 septiembre de 2017</oddFooter>
  </headerFooter>
  <colBreaks count="1" manualBreakCount="1">
    <brk id="26" max="1048575" man="1"/>
  </col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zoomScale="65" zoomScaleNormal="65" workbookViewId="0" xr3:uid="{958C4451-9541-5A59-BF78-D2F731DF1C81}">
      <selection activeCell="P15" activeCellId="1" sqref="AC44:AF44 P15"/>
    </sheetView>
  </sheetViews>
  <sheetFormatPr defaultRowHeight="15"/>
  <cols>
    <col min="1" max="256" width="11.42578125" customWidth="1"/>
  </cols>
  <sheetData>
    <row r="1" spans="1:8" ht="15" customHeight="1">
      <c r="A1" t="s">
        <v>507</v>
      </c>
      <c r="B1" t="s">
        <v>45</v>
      </c>
      <c r="C1" t="s">
        <v>508</v>
      </c>
      <c r="D1" t="s">
        <v>509</v>
      </c>
      <c r="F1" t="s">
        <v>510</v>
      </c>
    </row>
    <row r="2" spans="1:8" ht="15" customHeight="1">
      <c r="A2" t="s">
        <v>511</v>
      </c>
      <c r="B2" t="s">
        <v>512</v>
      </c>
      <c r="C2" t="s">
        <v>79</v>
      </c>
      <c r="D2" t="s">
        <v>63</v>
      </c>
      <c r="F2" t="s">
        <v>274</v>
      </c>
    </row>
    <row r="3" spans="1:8" ht="15" customHeight="1">
      <c r="A3" t="s">
        <v>513</v>
      </c>
      <c r="B3" t="s">
        <v>514</v>
      </c>
      <c r="C3" t="s">
        <v>515</v>
      </c>
      <c r="D3" t="s">
        <v>113</v>
      </c>
      <c r="F3" t="s">
        <v>65</v>
      </c>
    </row>
    <row r="4" spans="1:8" ht="15" customHeight="1">
      <c r="A4" t="s">
        <v>516</v>
      </c>
      <c r="C4" t="s">
        <v>59</v>
      </c>
      <c r="D4" t="s">
        <v>83</v>
      </c>
      <c r="F4" t="s">
        <v>99</v>
      </c>
    </row>
    <row r="5" spans="1:8" ht="15" customHeight="1">
      <c r="A5" t="s">
        <v>517</v>
      </c>
      <c r="C5" t="s">
        <v>433</v>
      </c>
      <c r="D5" t="s">
        <v>518</v>
      </c>
    </row>
    <row r="6" spans="1:8" ht="15" customHeight="1">
      <c r="A6" t="s">
        <v>519</v>
      </c>
      <c r="E6" t="s">
        <v>520</v>
      </c>
      <c r="G6" t="s">
        <v>521</v>
      </c>
    </row>
    <row r="7" spans="1:8" ht="15" customHeight="1">
      <c r="A7" t="s">
        <v>522</v>
      </c>
      <c r="E7" t="s">
        <v>523</v>
      </c>
      <c r="G7" t="s">
        <v>69</v>
      </c>
    </row>
    <row r="8" spans="1:8" ht="15" customHeight="1">
      <c r="E8" t="s">
        <v>524</v>
      </c>
      <c r="G8" t="s">
        <v>525</v>
      </c>
    </row>
    <row r="9" spans="1:8" ht="15" customHeight="1">
      <c r="E9" t="s">
        <v>526</v>
      </c>
    </row>
    <row r="10" spans="1:8" ht="15" customHeight="1">
      <c r="E10" t="s">
        <v>527</v>
      </c>
    </row>
    <row r="12" spans="1:8" s="6" customFormat="1" ht="74.25" customHeight="1">
      <c r="A12" s="5"/>
      <c r="C12" s="7"/>
      <c r="D12" s="8"/>
      <c r="H12" s="6" t="s">
        <v>528</v>
      </c>
    </row>
    <row r="13" spans="1:8" s="6" customFormat="1" ht="74.25" customHeight="1">
      <c r="A13" s="5"/>
      <c r="C13" s="7"/>
      <c r="D13" s="8"/>
      <c r="H13" s="6" t="s">
        <v>529</v>
      </c>
    </row>
    <row r="14" spans="1:8" s="6" customFormat="1" ht="74.25" customHeight="1">
      <c r="A14" s="5"/>
      <c r="C14" s="7"/>
      <c r="D14" s="9"/>
      <c r="H14" s="6" t="s">
        <v>530</v>
      </c>
    </row>
    <row r="15" spans="1:8" s="6" customFormat="1" ht="74.25" customHeight="1">
      <c r="A15" s="5"/>
      <c r="C15" s="7"/>
      <c r="D15" s="9"/>
      <c r="H15" s="6" t="s">
        <v>531</v>
      </c>
    </row>
    <row r="16" spans="1:8" s="6" customFormat="1" ht="74.25" customHeight="1">
      <c r="A16" s="5"/>
      <c r="C16" s="7"/>
      <c r="D16" s="10"/>
    </row>
    <row r="17" spans="1:4" s="6" customFormat="1" ht="74.25" customHeight="1">
      <c r="A17" s="5"/>
      <c r="C17" s="7"/>
      <c r="D17" s="10"/>
    </row>
    <row r="18" spans="1:4" s="6" customFormat="1" ht="74.25" customHeight="1">
      <c r="A18" s="5"/>
      <c r="C18" s="7"/>
      <c r="D18" s="8"/>
    </row>
    <row r="19" spans="1:4" s="6" customFormat="1" ht="74.25" customHeight="1">
      <c r="A19" s="5"/>
      <c r="C19" s="7"/>
      <c r="D19" s="8"/>
    </row>
    <row r="20" spans="1:4" s="6" customFormat="1" ht="74.25" customHeight="1">
      <c r="A20" s="5"/>
      <c r="C20" s="7"/>
      <c r="D20" s="8"/>
    </row>
    <row r="21" spans="1:4" s="6" customFormat="1" ht="74.25" customHeight="1">
      <c r="A21" s="5"/>
      <c r="C21" s="11"/>
      <c r="D21" s="8"/>
    </row>
    <row r="22" spans="1:4" ht="18.75" customHeight="1">
      <c r="C22" s="11"/>
      <c r="D22" s="10"/>
    </row>
    <row r="23" spans="1:4" ht="18.75" customHeight="1">
      <c r="C23" s="11"/>
      <c r="D23" s="12"/>
    </row>
    <row r="24" spans="1:4" ht="18" customHeight="1">
      <c r="C24" s="13"/>
      <c r="D24" s="10"/>
    </row>
    <row r="25" spans="1:4" ht="18" customHeight="1">
      <c r="C25" s="13"/>
      <c r="D25" s="8"/>
    </row>
    <row r="26" spans="1:4" ht="18" customHeight="1">
      <c r="C26" s="13"/>
      <c r="D26" s="8"/>
    </row>
    <row r="27" spans="1:4" ht="18.75" customHeight="1">
      <c r="C27" s="13"/>
      <c r="D27" s="10"/>
    </row>
    <row r="28" spans="1:4" ht="18" customHeight="1">
      <c r="C28" s="13"/>
      <c r="D28" s="10"/>
    </row>
    <row r="29" spans="1:4" ht="18" customHeight="1">
      <c r="C29" s="13"/>
      <c r="D29" s="8"/>
    </row>
    <row r="30" spans="1:4" ht="18" customHeight="1">
      <c r="C30" s="13"/>
      <c r="D30" s="8"/>
    </row>
    <row r="31" spans="1:4" ht="18" customHeight="1">
      <c r="C31" s="13"/>
      <c r="D31" s="8"/>
    </row>
    <row r="32" spans="1:4" ht="18" customHeight="1">
      <c r="C32" s="14"/>
      <c r="D32" s="8"/>
    </row>
    <row r="33" spans="3:4" ht="18" customHeight="1">
      <c r="C33" s="14"/>
      <c r="D33" s="8"/>
    </row>
    <row r="34" spans="3:4" ht="18" customHeight="1">
      <c r="C34" s="14"/>
      <c r="D34" s="10"/>
    </row>
    <row r="35" spans="3:4" ht="18" customHeight="1">
      <c r="C35" s="14"/>
      <c r="D35" s="10"/>
    </row>
    <row r="36" spans="3:4" ht="18" customHeight="1">
      <c r="C36" s="14"/>
      <c r="D36" s="10"/>
    </row>
    <row r="37" spans="3:4" ht="18" customHeight="1">
      <c r="C37" s="14"/>
      <c r="D37" s="10"/>
    </row>
    <row r="38" spans="3:4" ht="18" customHeight="1">
      <c r="C38" s="14"/>
      <c r="D38" s="12"/>
    </row>
    <row r="39" spans="3:4" ht="18" customHeight="1">
      <c r="C39" s="14"/>
      <c r="D39" s="12"/>
    </row>
    <row r="40" spans="3:4" ht="18" customHeight="1">
      <c r="C40" s="15"/>
      <c r="D40" s="12"/>
    </row>
    <row r="41" spans="3:4" ht="18" customHeight="1">
      <c r="C41" s="15"/>
      <c r="D41" s="12"/>
    </row>
    <row r="42" spans="3:4" ht="18.75" customHeight="1">
      <c r="C42" s="15"/>
      <c r="D42" s="12"/>
    </row>
    <row r="43" spans="3:4" ht="18" customHeight="1">
      <c r="C43" s="16"/>
      <c r="D43" s="10"/>
    </row>
    <row r="44" spans="3:4" ht="18" customHeight="1">
      <c r="C44" s="16"/>
      <c r="D44" s="10"/>
    </row>
    <row r="45" spans="3:4" ht="18" customHeight="1">
      <c r="C45" s="16"/>
      <c r="D45" s="10"/>
    </row>
    <row r="46" spans="3:4" ht="18" customHeight="1">
      <c r="C46" s="16"/>
      <c r="D46" s="12"/>
    </row>
    <row r="47" spans="3:4" ht="18.75" customHeight="1">
      <c r="C47" s="17"/>
      <c r="D47" s="10"/>
    </row>
    <row r="48" spans="3:4" ht="18" customHeight="1">
      <c r="C48" s="18"/>
    </row>
    <row r="49" spans="3:3" ht="18" customHeight="1">
      <c r="C49" s="18"/>
    </row>
    <row r="50" spans="3:3" ht="18" customHeight="1">
      <c r="C50" s="18"/>
    </row>
    <row r="51" spans="3:3" ht="18" customHeight="1">
      <c r="C51" s="18"/>
    </row>
    <row r="52" spans="3:3" ht="18" customHeight="1">
      <c r="C52" s="19"/>
    </row>
    <row r="53" spans="3:3" ht="18" customHeight="1">
      <c r="C53" s="19"/>
    </row>
    <row r="54" spans="3:3" ht="18" customHeight="1">
      <c r="C54" s="19"/>
    </row>
    <row r="55" spans="3:3" ht="18" customHeight="1">
      <c r="C55" s="19"/>
    </row>
    <row r="56" spans="3:3" ht="18" customHeight="1">
      <c r="C56" s="20"/>
    </row>
    <row r="57" spans="3:3" ht="18" customHeight="1">
      <c r="C57" s="21"/>
    </row>
    <row r="58" spans="3:3" ht="18" customHeight="1">
      <c r="C58" s="21"/>
    </row>
    <row r="59" spans="3:3" ht="18" customHeight="1">
      <c r="C59" s="21"/>
    </row>
    <row r="60" spans="3:3" ht="18.75" customHeight="1">
      <c r="C60" s="22"/>
    </row>
    <row r="61" spans="3:3" ht="18" customHeight="1">
      <c r="C61" s="23"/>
    </row>
    <row r="62" spans="3:3" ht="18" customHeight="1">
      <c r="C62" s="23"/>
    </row>
    <row r="63" spans="3:3" ht="18" customHeight="1">
      <c r="C63" s="23"/>
    </row>
    <row r="64" spans="3:3" ht="18" customHeight="1">
      <c r="C64" s="23"/>
    </row>
    <row r="65" spans="3:3" ht="18" customHeight="1">
      <c r="C65" s="23"/>
    </row>
    <row r="66" spans="3:3" ht="18" customHeight="1">
      <c r="C66" s="24"/>
    </row>
    <row r="67" spans="3:3" ht="18" customHeight="1">
      <c r="C67" s="24"/>
    </row>
    <row r="68" spans="3:3" ht="18" customHeight="1">
      <c r="C68" s="24"/>
    </row>
    <row r="69" spans="3:3" ht="18" customHeight="1">
      <c r="C69" s="24"/>
    </row>
    <row r="70" spans="3:3" ht="18" customHeight="1">
      <c r="C70" s="24"/>
    </row>
    <row r="71" spans="3:3" ht="18" customHeight="1">
      <c r="C71" s="25"/>
    </row>
    <row r="72" spans="3:3" ht="18" customHeight="1">
      <c r="C72" s="24"/>
    </row>
    <row r="73" spans="3:3" ht="18" customHeight="1">
      <c r="C73" s="24"/>
    </row>
    <row r="74" spans="3:3" ht="18" customHeight="1">
      <c r="C74" s="24"/>
    </row>
    <row r="75" spans="3:3" ht="18" customHeight="1">
      <c r="C75" s="24"/>
    </row>
    <row r="76" spans="3:3" ht="18" customHeight="1">
      <c r="C76" s="24"/>
    </row>
    <row r="77" spans="3:3" ht="18" customHeight="1">
      <c r="C77" s="24"/>
    </row>
    <row r="78" spans="3:3" ht="18" customHeight="1">
      <c r="C78" s="24"/>
    </row>
    <row r="79" spans="3:3" ht="18" customHeight="1">
      <c r="C79" s="23"/>
    </row>
    <row r="80" spans="3:3" ht="18" customHeight="1">
      <c r="C80" s="23"/>
    </row>
    <row r="81" spans="3:3" ht="18" customHeight="1">
      <c r="C81" s="23"/>
    </row>
    <row r="82" spans="3:3" ht="18" customHeight="1">
      <c r="C82" s="23"/>
    </row>
    <row r="83" spans="3:3" ht="18" customHeight="1">
      <c r="C83" s="23"/>
    </row>
    <row r="84" spans="3:3" ht="18" customHeight="1">
      <c r="C84" s="23"/>
    </row>
    <row r="85" spans="3:3" ht="18" customHeight="1">
      <c r="C85" s="26"/>
    </row>
    <row r="86" spans="3:3" ht="18" customHeight="1">
      <c r="C86" s="23"/>
    </row>
    <row r="87" spans="3:3" ht="18" customHeight="1">
      <c r="C87" s="23"/>
    </row>
    <row r="88" spans="3:3" ht="18.75" customHeight="1">
      <c r="C88" s="23"/>
    </row>
    <row r="89" spans="3:3" ht="18" customHeight="1">
      <c r="C89" s="24"/>
    </row>
    <row r="90" spans="3:3" ht="18" customHeight="1">
      <c r="C90" s="24"/>
    </row>
    <row r="91" spans="3:3" ht="18" customHeight="1">
      <c r="C91" s="24"/>
    </row>
    <row r="92" spans="3:3" ht="18" customHeight="1">
      <c r="C92" s="24"/>
    </row>
    <row r="93" spans="3:3" ht="18" customHeight="1">
      <c r="C93" s="24"/>
    </row>
    <row r="94" spans="3:3" ht="18.75" customHeight="1">
      <c r="C94" s="24"/>
    </row>
    <row r="99" spans="2:3" ht="15" customHeight="1">
      <c r="B99" t="s">
        <v>54</v>
      </c>
      <c r="C99" t="s">
        <v>532</v>
      </c>
    </row>
    <row r="100" spans="2:3" ht="15" customHeight="1">
      <c r="B100" s="27">
        <v>1167</v>
      </c>
      <c r="C100" s="6" t="s">
        <v>533</v>
      </c>
    </row>
    <row r="101" spans="2:3" ht="30" customHeight="1">
      <c r="B101" s="27">
        <v>1131</v>
      </c>
      <c r="C101" s="6" t="s">
        <v>534</v>
      </c>
    </row>
    <row r="102" spans="2:3" ht="15" customHeight="1">
      <c r="B102" s="27">
        <v>1177</v>
      </c>
      <c r="C102" s="6" t="s">
        <v>535</v>
      </c>
    </row>
    <row r="103" spans="2:3" ht="30" customHeight="1">
      <c r="B103" s="27">
        <v>1094</v>
      </c>
      <c r="C103" s="6" t="s">
        <v>536</v>
      </c>
    </row>
    <row r="104" spans="2:3" ht="15" customHeight="1">
      <c r="B104" s="27">
        <v>1128</v>
      </c>
      <c r="C104" s="6" t="s">
        <v>537</v>
      </c>
    </row>
    <row r="105" spans="2:3" ht="30" customHeight="1">
      <c r="B105" s="27">
        <v>1095</v>
      </c>
      <c r="C105" s="6" t="s">
        <v>538</v>
      </c>
    </row>
    <row r="106" spans="2:3" ht="30" customHeight="1">
      <c r="B106" s="27">
        <v>1129</v>
      </c>
      <c r="C106" s="6" t="s">
        <v>539</v>
      </c>
    </row>
    <row r="107" spans="2:3" ht="45" customHeight="1">
      <c r="B107" s="27">
        <v>1120</v>
      </c>
      <c r="C107" s="6" t="s">
        <v>540</v>
      </c>
    </row>
    <row r="108" spans="2:3" ht="15" customHeight="1">
      <c r="B108" s="28"/>
    </row>
    <row r="109" spans="2:3" ht="15" customHeight="1">
      <c r="B109" s="28"/>
    </row>
    <row r="117" spans="2:3" ht="15" customHeight="1">
      <c r="B117" t="s">
        <v>3</v>
      </c>
    </row>
    <row r="118" spans="2:3" ht="15" customHeight="1">
      <c r="B118" t="s">
        <v>541</v>
      </c>
      <c r="C118" t="s">
        <v>542</v>
      </c>
    </row>
    <row r="119" spans="2:3" ht="15" customHeight="1">
      <c r="B119" t="s">
        <v>543</v>
      </c>
      <c r="C119" t="s">
        <v>544</v>
      </c>
    </row>
    <row r="120" spans="2:3" ht="15" customHeight="1">
      <c r="B120" t="s">
        <v>545</v>
      </c>
      <c r="C120" t="s">
        <v>546</v>
      </c>
    </row>
    <row r="121" spans="2:3" ht="15" customHeight="1">
      <c r="B121" t="s">
        <v>547</v>
      </c>
      <c r="C121" t="s">
        <v>548</v>
      </c>
    </row>
    <row r="122" spans="2:3" ht="15" customHeight="1">
      <c r="B122" t="s">
        <v>549</v>
      </c>
      <c r="C122" t="s">
        <v>550</v>
      </c>
    </row>
    <row r="123" spans="2:3" ht="15" customHeight="1">
      <c r="B123" t="s">
        <v>551</v>
      </c>
      <c r="C123" t="s">
        <v>552</v>
      </c>
    </row>
    <row r="124" spans="2:3" ht="15" customHeight="1">
      <c r="B124" t="s">
        <v>4</v>
      </c>
      <c r="C124" t="s">
        <v>9</v>
      </c>
    </row>
    <row r="125" spans="2:3" ht="15" customHeight="1">
      <c r="B125" t="s">
        <v>553</v>
      </c>
      <c r="C125" t="s">
        <v>554</v>
      </c>
    </row>
    <row r="126" spans="2:3" ht="15" customHeight="1">
      <c r="B126" t="s">
        <v>555</v>
      </c>
      <c r="C126" t="s">
        <v>556</v>
      </c>
    </row>
    <row r="127" spans="2:3" ht="15" customHeight="1">
      <c r="B127" t="s">
        <v>557</v>
      </c>
      <c r="C127" t="s">
        <v>558</v>
      </c>
    </row>
    <row r="128" spans="2:3" ht="15" customHeight="1">
      <c r="B128" t="s">
        <v>559</v>
      </c>
      <c r="C128" t="s">
        <v>560</v>
      </c>
    </row>
    <row r="129" spans="2:3" ht="15" customHeight="1">
      <c r="B129" t="s">
        <v>561</v>
      </c>
      <c r="C129" t="s">
        <v>562</v>
      </c>
    </row>
    <row r="130" spans="2:3" ht="15" customHeight="1">
      <c r="B130" t="s">
        <v>563</v>
      </c>
      <c r="C130" t="s">
        <v>564</v>
      </c>
    </row>
    <row r="131" spans="2:3" ht="15" customHeight="1">
      <c r="B131" t="s">
        <v>565</v>
      </c>
      <c r="C131" t="s">
        <v>566</v>
      </c>
    </row>
    <row r="132" spans="2:3" ht="15" customHeight="1">
      <c r="B132" t="s">
        <v>567</v>
      </c>
      <c r="C132" t="s">
        <v>568</v>
      </c>
    </row>
    <row r="133" spans="2:3" ht="15" customHeight="1">
      <c r="B133" t="s">
        <v>569</v>
      </c>
      <c r="C133" t="s">
        <v>570</v>
      </c>
    </row>
    <row r="134" spans="2:3" ht="15" customHeight="1">
      <c r="B134" t="s">
        <v>571</v>
      </c>
      <c r="C134" t="s">
        <v>572</v>
      </c>
    </row>
    <row r="135" spans="2:3" ht="15" customHeight="1">
      <c r="B135" t="s">
        <v>573</v>
      </c>
      <c r="C135" t="s">
        <v>574</v>
      </c>
    </row>
    <row r="136" spans="2:3" ht="15" customHeight="1">
      <c r="B136" t="s">
        <v>575</v>
      </c>
      <c r="C136" t="s">
        <v>576</v>
      </c>
    </row>
    <row r="137" spans="2:3" ht="15" customHeight="1">
      <c r="B137" t="s">
        <v>577</v>
      </c>
      <c r="C137" t="s">
        <v>578</v>
      </c>
    </row>
  </sheetData>
  <conditionalFormatting sqref="C13">
    <cfRule type="colorScale" priority="2">
      <colorScale>
        <cfvo type="min"/>
        <cfvo type="max"/>
        <color rgb="FFFF7128"/>
        <color rgb="FFFFEF9C"/>
      </colorScale>
    </cfRule>
  </conditionalFormatting>
  <pageMargins left="0.7" right="0.7" top="0.75" bottom="0.75" header="0.51180555555555496" footer="0.51180555555555496"/>
  <pageSetup paperSize="0" scale="0" firstPageNumber="0" orientation="portrait" usePrinterDefaults="0" horizontalDpi="0" verticalDpi="0" copie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Martha Stephanny Barreto Mantilla</cp:lastModifiedBy>
  <cp:revision>0</cp:revision>
  <dcterms:created xsi:type="dcterms:W3CDTF">2016-04-29T15:58:00Z</dcterms:created>
  <dcterms:modified xsi:type="dcterms:W3CDTF">2019-01-31T00:00:21Z</dcterms:modified>
  <cp:category/>
  <cp:contentStatus/>
</cp:coreProperties>
</file>